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585" yWindow="65521" windowWidth="9555" windowHeight="11640" tabRatio="771" activeTab="2"/>
  </bookViews>
  <sheets>
    <sheet name="Доходы " sheetId="1" r:id="rId1"/>
    <sheet name="Ведомственная" sheetId="2" r:id="rId2"/>
    <sheet name="Источники финансирования" sheetId="3" r:id="rId3"/>
    <sheet name="Роспись от" sheetId="4" r:id="rId4"/>
  </sheets>
  <definedNames/>
  <calcPr fullCalcOnLoad="1"/>
</workbook>
</file>

<file path=xl/sharedStrings.xml><?xml version="1.0" encoding="utf-8"?>
<sst xmlns="http://schemas.openxmlformats.org/spreadsheetml/2006/main" count="1733" uniqueCount="394">
  <si>
    <t>Наименование групп, подгрупп, статей, подстатей, элементов, программ (подпрограмм), кодов экономической классификации источников внутреннего и внешнего финансирования дефицитов бюджетов</t>
  </si>
  <si>
    <t>ИСТОЧНИКИ ВНУТРЕННЕГО ФИНАНСИРОВАНИЯ  ДЕФИЦИТОВ БЮДЖЕТОВ</t>
  </si>
  <si>
    <t>Увеличение остатков средств бюджетов</t>
  </si>
  <si>
    <t>510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</si>
  <si>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</si>
  <si>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</si>
  <si>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</si>
  <si>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610</t>
  </si>
  <si>
    <t>Уменьшение прочих остатков средств бюджетов</t>
  </si>
  <si>
    <t>Уменьшение прочих остатков денежных средств бюджетов</t>
  </si>
  <si>
    <r>
      <t>Итого</t>
    </r>
    <r>
      <rPr>
        <sz val="9"/>
        <rFont val="Arial Cyr"/>
        <family val="0"/>
      </rPr>
      <t xml:space="preserve"> источников внутреннего финансирования дефицитов бюджетов</t>
    </r>
  </si>
  <si>
    <t>ВСЕГО  источников финансирования</t>
  </si>
  <si>
    <t>ИСТОЧНИКИ  ФИНАНСИРОВАНИЯ  ДЕФИЦИТОВ БЮДЖЕТОВ</t>
  </si>
  <si>
    <t>0104</t>
  </si>
  <si>
    <t>0100</t>
  </si>
  <si>
    <t>Сумма</t>
  </si>
  <si>
    <t>№ п/п</t>
  </si>
  <si>
    <t>1.1.</t>
  </si>
  <si>
    <t>2.1.</t>
  </si>
  <si>
    <t>3.1.</t>
  </si>
  <si>
    <t>4.1.</t>
  </si>
  <si>
    <t>5.1.</t>
  </si>
  <si>
    <t>6.1.</t>
  </si>
  <si>
    <t>Приложение № 3</t>
  </si>
  <si>
    <t>(тыс. руб.)</t>
  </si>
  <si>
    <t>Источники доходов</t>
  </si>
  <si>
    <t>Код статьи</t>
  </si>
  <si>
    <t>НАЛОГИ НА СОВОКУПНЫЙ ДОХОД</t>
  </si>
  <si>
    <t>Единый налог на вмененный доход для отдельных видов деятельности</t>
  </si>
  <si>
    <t>НАЛОГИ НА ИМУЩЕСТВО</t>
  </si>
  <si>
    <t>Налог на имущество физических лиц</t>
  </si>
  <si>
    <t>Сумма (тыс. руб.)</t>
  </si>
  <si>
    <t>Приложение № 1</t>
  </si>
  <si>
    <t>ШТРАФЫ, САНКЦИИ, ВОЗМЕЩЕНИЕ УЩЕРБА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</si>
  <si>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</si>
  <si>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БЕЗВОЗМЕЗДНЫЕ ПОСТУПЛЕНИЯ</t>
  </si>
  <si>
    <t>0103</t>
  </si>
  <si>
    <t>0500</t>
  </si>
  <si>
    <t>0300</t>
  </si>
  <si>
    <t>0309</t>
  </si>
  <si>
    <t>0700</t>
  </si>
  <si>
    <t>0707</t>
  </si>
  <si>
    <t>0800</t>
  </si>
  <si>
    <t>1000</t>
  </si>
  <si>
    <t>ИТОГО РАСХОДОВ</t>
  </si>
  <si>
    <t>Прочие расходы</t>
  </si>
  <si>
    <t>1.2.</t>
  </si>
  <si>
    <t>Код администратора</t>
  </si>
  <si>
    <t>000</t>
  </si>
  <si>
    <t>182</t>
  </si>
  <si>
    <t>1 00 00000 00 0000 000</t>
  </si>
  <si>
    <t>1 05 00000 00 0000 000</t>
  </si>
  <si>
    <t>1 06 00000 00 0000 000</t>
  </si>
  <si>
    <t>1 16 00000 00 0000 000</t>
  </si>
  <si>
    <t>1 16 06000 01 0000 140</t>
  </si>
  <si>
    <t>2 00 00000 00 0000 000</t>
  </si>
  <si>
    <t>2 02 00000 00 0000 000</t>
  </si>
  <si>
    <t>Код</t>
  </si>
  <si>
    <t>Бюджеты муниципальных образований (местные бюджеты)</t>
  </si>
  <si>
    <t>2</t>
  </si>
  <si>
    <t>00</t>
  </si>
  <si>
    <t>0000</t>
  </si>
  <si>
    <t>01</t>
  </si>
  <si>
    <t>02</t>
  </si>
  <si>
    <t>03</t>
  </si>
  <si>
    <t>Наименование статей</t>
  </si>
  <si>
    <t>ОБЩЕГОСУДАРСТВЕННЫЕ ВОПРОСЫ</t>
  </si>
  <si>
    <t>ДРУГИЕ 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</si>
  <si>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</si>
  <si>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</si>
  <si>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</si>
  <si>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МОЛОДЕЖНАЯ ПОЛИТИКА И ОЗДОРОВЛЕНИЕ ДЕТЕЙ</t>
  </si>
  <si>
    <t>СОЦИАЛЬНАЯ ПОЛИТИКА</t>
  </si>
  <si>
    <t>0102</t>
  </si>
  <si>
    <t>1 16 90030 03 0100 140</t>
  </si>
  <si>
    <t>ВСЕГО</t>
  </si>
  <si>
    <t>1 06 01010 03 0000 110</t>
  </si>
  <si>
    <t>*</t>
  </si>
  <si>
    <t>0801</t>
  </si>
  <si>
    <t>КУЛЬТУРА</t>
  </si>
  <si>
    <t>РЕЗЕРВНЫЕ ФОНДЫ</t>
  </si>
  <si>
    <t>РЕЗЕРВНЫЙ ФОНД МЕСТНОЙ АДМИНИСТРАЦИИ</t>
  </si>
  <si>
    <t>I</t>
  </si>
  <si>
    <t>II</t>
  </si>
  <si>
    <t>III</t>
  </si>
  <si>
    <t>IV</t>
  </si>
  <si>
    <t>V</t>
  </si>
  <si>
    <t>1004</t>
  </si>
  <si>
    <t>БЛАГОУСТРОЙСТВО</t>
  </si>
  <si>
    <t>НАЛОГОВЫЕ И НЕНАЛОГОВЫЕ ДОХОДЫ</t>
  </si>
  <si>
    <t>1 06 01000 00 0000 110</t>
  </si>
  <si>
    <t>Налог на имущество физических лиц, взимаемый по ставкам, применяемым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 Москвы и Санкт-Петербурга</t>
  </si>
  <si>
    <t xml:space="preserve">Прочие поступления от денежных взысканий (штрафов) и иных сумм в возмещение ущерба 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</si>
  <si>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 Москвы и Санкт-Петербурга</t>
  </si>
  <si>
    <t>Прочие субсидии</t>
  </si>
  <si>
    <t xml:space="preserve">Прочие субсидии бюджетам внутригородских муниципальных образований городов федерального значения Москвы и Санкт-Петербурга </t>
  </si>
  <si>
    <t>2 02 02999 00 0000 151</t>
  </si>
  <si>
    <t>2 02 02999 03 0000 151</t>
  </si>
  <si>
    <t>2 02 03000 00 0000 151</t>
  </si>
  <si>
    <t>2 02 02000 00 0000 151</t>
  </si>
  <si>
    <t>Раздел, подраздел</t>
  </si>
  <si>
    <t>Целевая статья</t>
  </si>
  <si>
    <t>Вид расходов</t>
  </si>
  <si>
    <t>МЕСТНАЯ АДМИНИСТРАЦИЯ МУНИЦИПАЛЬНОГО ОБРАЗОВАНИЯ МУНИЦИПАЛЬНОГО ОКРУГА АПТЕКАРСКИЙ ОСТРОВ</t>
  </si>
  <si>
    <t>ГЛАВА МУНИЦИПАЛЬНОГО ОБРАЗОВАНИЯ</t>
  </si>
  <si>
    <t>002 01 00</t>
  </si>
  <si>
    <t>500</t>
  </si>
  <si>
    <t>ФУНКЦИОНИРОВАНИЕ ЗАКОНОДАТЕЛЬНЫХ (ПРЕДСТАВИТЕЛЬНЫХ) ОРГАНОВ ГОСУДАРСТВЕННОЙ ВЛАСТИ И МЕСТНОГО САМОУПРАВЛЕНИЯ</t>
  </si>
  <si>
    <t>002 04 00</t>
  </si>
  <si>
    <t>ГЛАВА МЕСТНОЙ АДМИНИСТРАЦИИ</t>
  </si>
  <si>
    <t>002 05 00</t>
  </si>
  <si>
    <t>070 01 00</t>
  </si>
  <si>
    <t>092 01 00</t>
  </si>
  <si>
    <t>БЛАГОУСТРОЙСТВО ВНУТРИДВОРОВЫХ И ПРИДОМОВЫХ ТЕРРИТОРИЙ</t>
  </si>
  <si>
    <t>600 01 00</t>
  </si>
  <si>
    <t>0503</t>
  </si>
  <si>
    <t>600 03 00</t>
  </si>
  <si>
    <t>600 03 02</t>
  </si>
  <si>
    <t>431 01 00</t>
  </si>
  <si>
    <t>457 03 00</t>
  </si>
  <si>
    <t>600 01 01</t>
  </si>
  <si>
    <t xml:space="preserve">600 01 01 </t>
  </si>
  <si>
    <t>1</t>
  </si>
  <si>
    <t>598</t>
  </si>
  <si>
    <t>Выполнение отдельных государственных полномочий за счет субвенций из фонда компенсаций Санкт-Петербурга</t>
  </si>
  <si>
    <t>599</t>
  </si>
  <si>
    <t>Выполнение мероприятий по решению вопросов местного значения за счет субсидий из фонда софинансирования расходов местных бюджетов</t>
  </si>
  <si>
    <t>Приложение № 2</t>
  </si>
  <si>
    <t>05</t>
  </si>
  <si>
    <t>600</t>
  </si>
  <si>
    <t>Уменьшение прочих остатков денежных средств бюджетов внутригородских муниципальныхобразований Санкт-Петербурга</t>
  </si>
  <si>
    <t>Изменение остатков средств на счетах по учету средств бюджета</t>
  </si>
  <si>
    <t>Увеличение прочих остатков денежных средств бюджетов внутригородских муниципальныхобразований Санкт-Петербурга</t>
  </si>
  <si>
    <t>806</t>
  </si>
  <si>
    <t>961</t>
  </si>
  <si>
    <t>2 02 03024 00 0000 151</t>
  </si>
  <si>
    <t>Субвенции местным бюджетам на выполнение передаваемых полномочий субъектов Российской Федерации</t>
  </si>
  <si>
    <t>2 02 03027 00 0000 151</t>
  </si>
  <si>
    <t>2 02 03027 03 0000 151</t>
  </si>
  <si>
    <t>Субвенции бюджетам внутригородских муниципальных образований городов федерального значения Москвы и Санкт-Петербурга на содержание ребенка в семье опекуна и приемной семье</t>
  </si>
  <si>
    <t>2 02 03027 03 0100 151</t>
  </si>
  <si>
    <t>2 02 03027 03 0200 151</t>
  </si>
  <si>
    <t>VI</t>
  </si>
  <si>
    <t>1.3.</t>
  </si>
  <si>
    <t>1 05 01010 01 0000 110</t>
  </si>
  <si>
    <t>1 05 01020 01 0000 110</t>
  </si>
  <si>
    <t>1 05 02000 02 0000 110</t>
  </si>
  <si>
    <t>2 02 03024 03 0100 151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</si>
  <si>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</si>
  <si>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2 02 03024 03 0200 151</t>
  </si>
  <si>
    <t>002 03 02</t>
  </si>
  <si>
    <t>АППАРАТ ПРЕДСТАВИТЕЛЬНОГО ОРГАНА МУНИЦИПАЛЬНОГО ОБРАЗОВАНИЯ</t>
  </si>
  <si>
    <t>СОДЕРЖАНИЕ И ОБЕСПЕЧЕНИЕ ДЕЯТЕЛЬНОСТИ МЕСТНОЙ АДМИНИСТРАЦИИ ПО РЕШЕНИЮ ВОПРОСОВ МЕСТНОГО ЗНАЧЕНИЯ</t>
  </si>
  <si>
    <t>002 06 01</t>
  </si>
  <si>
    <t>002 06 02</t>
  </si>
  <si>
    <t>ОРГАНИЗАЦИЯ И ОСУЩЕСТВЛЕНИЕ ДЕЯТЕЛЬНОСТИ ПО ОПЕКЕ И ПОПЕЧИТЕЛЬСТВУ</t>
  </si>
  <si>
    <t>ОПРЕДЕЛЕНИЕ ДОЛЖНОСТНЫХ ЛИЦ, УПОЛНОМОЧЕННЫХ СОСТАВЛЯТЬ ПРОТОКОЛЫ ОБ АДМИНИСТРАТИВНЫХ ПРАВОНАРУШЕНИЯХ, И СОСТАВЛЕНИЕ ПРОТОКОЛОВ ОБ АДМИНИСТРАТИВНЫХ ПРАВОНАРУШЕНИЯХ</t>
  </si>
  <si>
    <t>002 06 03</t>
  </si>
  <si>
    <t>795 01 00</t>
  </si>
  <si>
    <t>МУНИЦИПАЛЬНЫЕ ЦЕЛЕВЫЕ ПРОГРАММЫ ПО ЗАЩИТЕ НАСЕЛЕНИЯ И ТЕРРИТОРИЙ ОТ ЧРЕЗВЫЧАЙНЫХ СИТУАЦИЙ ПРИРОДНОГО И ТЕХНОГЕННОГО ХАРАКТЕРА, ГРАЖДАНСКОЙ ОБОРОНЕ</t>
  </si>
  <si>
    <t>520 13 02</t>
  </si>
  <si>
    <t>520 13 01</t>
  </si>
  <si>
    <t>ОХРАНА СЕМЬИ И ДЕТСТВА</t>
  </si>
  <si>
    <t>807</t>
  </si>
  <si>
    <t>600 02 00</t>
  </si>
  <si>
    <t>УСТАНОВКА, СОДЕРЖАНИЕ И РЕМОНТ ОГРАЖДЕНИЙ ГАЗОНОВ</t>
  </si>
  <si>
    <t>600 01 03</t>
  </si>
  <si>
    <t>600 01 04</t>
  </si>
  <si>
    <t>2 02 03024 03 0000 151</t>
  </si>
  <si>
    <t>600 03 01</t>
  </si>
  <si>
    <t>МУ "Аптекарский остров"</t>
  </si>
  <si>
    <t>тыс.руб.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</si>
  <si>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</si>
  <si>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</si>
  <si>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</si>
  <si>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1 16 90000 00 0000 140</t>
  </si>
  <si>
    <t>1 16 90030 03 0000 140</t>
  </si>
  <si>
    <t>Штрафы за административные правонарушения в сфере благоустройства, предусмотренные законом Санкт-Петербурга "Об административных правонарушениях в сфере благоустройства в Санкт-Петербурге"</t>
  </si>
  <si>
    <t>Безвозмездные поступления от других бюджетов бюджетной системы Российской Федерации</t>
  </si>
  <si>
    <t>Субвенции бюджетам субъектов Российской Федерации и муниципальных образований</t>
  </si>
  <si>
    <t>Субвенции бюджетам внутригородских муниципальных образований городов федерального значения Москвы и Санкт-Петербурга на выполнение передаваемых полномочий субъектов Российской Федерации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</si>
  <si>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</si>
  <si>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</si>
  <si>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Субвенции бюджетам внутригородских муниципальных образований городов федерального значения Москвы и Санкт-Петербурга на содержание ребенка в семье опекуна и приемной семье, а также вознаграждение, причитающееся приемному родителю</t>
  </si>
  <si>
    <t>Субвенции бюджетам внутригородских муниципальных образований городов федерального значения Москвы и Санкт-Петербурга на вознаграждение, причитающееся приемному родителю</t>
  </si>
  <si>
    <t>ФУНКЦИОНИРОВАНИЕ ВЫСШЕГО ДОЛЖНОСТНОГО ЛИЦА СУБЪЕКТА РОССИЙСКОЙ ФЕДЕРАЦИИ И МУНИЦИПАЛЬНОГО ОБРАЗОВАНИЯ</t>
  </si>
  <si>
    <t>ЗАЩИТА НАСЕЛЕНИЯ И ТЕРРИТОРИИ ОТ ЧРЕЗВЫЧАЙНЫХ СИТУАЦИЙ ПРИРОДНОГО И ТЕХНОГЕННОГО ХАРАКТЕРА, ГРАЖДАНСКАЯ ОБОРОНА</t>
  </si>
  <si>
    <t>КОМПЕНСАЦИИ ДЕПУТАТАМ МУНИЦИПАЛЬНОГО СОВЕТА, ЧЛЕНАМ ВЫБОРНЫХ ОРГАНОВ МЕСТНОГО САМОУПРАВЛЕНИЯ, ВЫБОРНЫМ ДОЛЖНОСТНЫМ ЛИЦАМ МЕСТНОГО САМОУПРАВЛЕНИЯ, ОСУЩЕСТВЛЯЮЩИМ СВОИ ПОЛНОМОЧИЯ НА НЕПОСТОЯННОЙ ОСНОВЕ, РАСХОДОВ В СВЯЗИ С ОСУЩЕСТВЛЕНИЕМ ИМИ СВОИХ МАНДАТОВ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</si>
  <si>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</si>
  <si>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1 05 01000 00 0000 110</t>
  </si>
  <si>
    <t>Субсидии бюджетам субъектов Российской Федерации и муниципальных образований (межбюджетные субсидии)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</si>
  <si>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</si>
  <si>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МУНИЦИПАЛЬНЫЙ СОВЕТ  МУНИЦИПАЛЬНОГО ОБРАЗОВАНИЯ МУНИЦИПАЛЬНОГО ОКРУГА АПТЕКАРСКИЙ ОСТРОВ</t>
  </si>
  <si>
    <t>2 02 03024 03 0300 151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</si>
  <si>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организации и осуществлению уборки и санитарной очистки территорий</t>
  </si>
  <si>
    <t>3.1.1.</t>
  </si>
  <si>
    <t>УБОРКА ТЕРРИТОРИЙ, ВОДНЫХ АКВАТОРИЙ, ТУПИКОВ И ПРОЕЗДОВ</t>
  </si>
  <si>
    <t>600 02 03</t>
  </si>
  <si>
    <t>4.2.</t>
  </si>
  <si>
    <t>УСТАНОВКА И СОДЕРЖАНИЕ МАЛЫХ АРХИТЕКТУРНЫХ ФОРМ, УЛИЧНОЙ МЕБЕЛИ И ХОЗЯЙСТВЕННО-БЫТОВОГО ОБОРУДОВАНИЯ, НЕОБХОДИМОГО ДЛЯ БЛАГОУСТРОЙСТВА ТЕРРИТОРИИ МУНИЦИПАЛЬНОГО ОБРАЗОВАНИЯ</t>
  </si>
  <si>
    <t>МУНИЦИПАЛЬНОЕ ОБРАЗОВАНИЕ МУНИЦИПАЛЬНОГО ОКРУГА АПТЕКАРСКИЙ ОСТРОВ</t>
  </si>
  <si>
    <t>Код ГРБС</t>
  </si>
  <si>
    <t>858</t>
  </si>
  <si>
    <t>1 05 01011 01 0000 110</t>
  </si>
  <si>
    <t>1 05 01021 01 0000 110</t>
  </si>
  <si>
    <t>1 05 02010 02 0000 110</t>
  </si>
  <si>
    <t>0111</t>
  </si>
  <si>
    <t>0113</t>
  </si>
  <si>
    <t>1100</t>
  </si>
  <si>
    <t>МАССОВЫЙ СПОРТ</t>
  </si>
  <si>
    <t>1102</t>
  </si>
  <si>
    <t>СРЕДСТВА МАССОВОЙ ИНФОРМАЦИИ</t>
  </si>
  <si>
    <t>1200</t>
  </si>
  <si>
    <t>2.1.1.</t>
  </si>
  <si>
    <t>ВОЗНАГРАЖДЕНИЕ, ПРИЧИТАЮЩЕЕСЯ ПРИЕМНОМУ РОДИТЕЛЮ</t>
  </si>
  <si>
    <t>1003</t>
  </si>
  <si>
    <t>СОЦИАЛЬНОЕ ОБЕСПЕЧЕНИЕ НАСЕЛЕНИЯ</t>
  </si>
  <si>
    <t>795 07 00</t>
  </si>
  <si>
    <t xml:space="preserve">КУЛЬТУРА, КИНЕМАТОГРАФИЯ </t>
  </si>
  <si>
    <t>0709</t>
  </si>
  <si>
    <t xml:space="preserve"> </t>
  </si>
  <si>
    <t>ФОРМИРОВАНИЕ АРХИВНЫХ ФОНДОВ ОРГАНОВ МЕСТНОГО САМОУПРАВЛЕНИЯ, МУНИЦИПАЛЬНЫХ ПРЕДПРИЯТИЙ И УЧРЕЖДЕНИЙ</t>
  </si>
  <si>
    <t>090 01 00</t>
  </si>
  <si>
    <t>1 квартал</t>
  </si>
  <si>
    <t>2 квартал</t>
  </si>
  <si>
    <t>3 квартал</t>
  </si>
  <si>
    <t>4 квартал</t>
  </si>
  <si>
    <t>1 05 01000 01 0000 110</t>
  </si>
  <si>
    <t>1 05 01010 00 0000 110</t>
  </si>
  <si>
    <t>1 05 01020 00 0000 110</t>
  </si>
  <si>
    <t>Единый налог, взимаемый с налогоплательщиков, выбравших в качестве объекта налогообложения доходы, уменьшенные на величину расходов</t>
  </si>
  <si>
    <t>РАСХОДЫ</t>
  </si>
  <si>
    <t>ГРБС</t>
  </si>
  <si>
    <t>РБС, ПБС</t>
  </si>
  <si>
    <t>Рз., ПРз.</t>
  </si>
  <si>
    <t>ЦС</t>
  </si>
  <si>
    <t>КВР</t>
  </si>
  <si>
    <t>ЭКР</t>
  </si>
  <si>
    <t>МА МО МО Аптекарский остров</t>
  </si>
  <si>
    <t>МС МО МО Аптекарский остров</t>
  </si>
  <si>
    <t>Оплата труда и начисления на оплату труда</t>
  </si>
  <si>
    <t>210</t>
  </si>
  <si>
    <t>Заработная плата</t>
  </si>
  <si>
    <t>Прочие выплаты</t>
  </si>
  <si>
    <t>212</t>
  </si>
  <si>
    <t>002 04 02</t>
  </si>
  <si>
    <t>Оплата услуг</t>
  </si>
  <si>
    <t>220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</si>
  <si>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</si>
  <si>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</si>
  <si>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</si>
  <si>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</si>
  <si>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225</t>
  </si>
  <si>
    <t>290</t>
  </si>
  <si>
    <t>Поступление нефинансовых активов</t>
  </si>
  <si>
    <t>300</t>
  </si>
  <si>
    <t>Увеличение стоимости основных средств</t>
  </si>
  <si>
    <t>Увеличение стоимости материальных запасов</t>
  </si>
  <si>
    <t>1.3</t>
  </si>
  <si>
    <t>1.3.1.</t>
  </si>
  <si>
    <t>226</t>
  </si>
  <si>
    <t>601 01 03</t>
  </si>
  <si>
    <t>ОБУСТРОЙСТВО, СОДЕРЖАНИЕ И УБОРКА ТЕРРИТОРИЙ СПОРТИВНЫХ ПЛОЩАДОК</t>
  </si>
  <si>
    <t>3.1.2.</t>
  </si>
  <si>
    <t>3.1.3.</t>
  </si>
  <si>
    <t>КУЛЬТУРА, КИНЕМАТОГРАФИЯ</t>
  </si>
  <si>
    <t>ФИЗИЧЕСКАЯ КУЛЬТУРА И СПОРТ</t>
  </si>
  <si>
    <t>7</t>
  </si>
  <si>
    <t>7.1.</t>
  </si>
  <si>
    <t>440 99 00</t>
  </si>
  <si>
    <t>Выполнение функций бюджетными учреждениями</t>
  </si>
  <si>
    <t>001</t>
  </si>
  <si>
    <t>МУНИЦИПАЛЬНЫЕ ЦЕЛЕВЫЕ ПРОГРАММЫ В ОБЛАСТИ КУЛЬТУРЫ</t>
  </si>
  <si>
    <t>795 05 00</t>
  </si>
  <si>
    <t>СПб ОО "ДНД"Петроградская"</t>
  </si>
  <si>
    <t>Безвозмездные перечисления организациям, за исключением государственных и муниципальных организаций</t>
  </si>
  <si>
    <t>242</t>
  </si>
  <si>
    <t>ВЫПОЛНЕНИЕ МЕРОПРИЯТИЙ ПО РЕШЕНИЮ ВОПРОСОВ МЕСТНОГО ЗНАЧЕНИЯ ЗА СЧЕТ СУБСИДИЙ ИЗ ФОНДА СОФИНАНСИРОВАНИЯ РАСХОДОВ МЕСТНЫХ БЮДЖЕТОВ</t>
  </si>
  <si>
    <t>1.1.1.</t>
  </si>
  <si>
    <t>1.1.2.</t>
  </si>
  <si>
    <t>1.1.3.</t>
  </si>
  <si>
    <t>ВЫПОЛНЕНИЕ ОТДЕЛЬНЫХ ГОСУДАРСТВЕННЫХ ПОЛНОМОЧИЙ ЗА СЧЕТ СУБВЕНЦИЙ ИЗ ФОНДА КОМПЕНСАЦИЙ САНКТ-ПЕТЕРБУРГА</t>
  </si>
  <si>
    <t>СОДЕРЖАНИЕ РЕБЕНКА В СЕМЬЕ ОПЕКУНА И ПРИЕМНОЙ СЕМЬЕ, А ТАКЖЕ ВОЗНАГРАЖДЕНИЕ, ПРИЧИТАЮЩЕЕСЯ ПРИЕМНОМУ РОДИТЕЛЮ</t>
  </si>
  <si>
    <t>520 13 00</t>
  </si>
  <si>
    <t>1.2.1.</t>
  </si>
  <si>
    <t>Пособия на содержание детей, находящихся под опекой (попечительством), и детей, переданных на воспитание в приемные семьи</t>
  </si>
  <si>
    <t>Пособия по социальной помощи населению</t>
  </si>
  <si>
    <t>262</t>
  </si>
  <si>
    <t>1.2.2.</t>
  </si>
  <si>
    <t>Вознаграждение, причитающееся приемному родителю</t>
  </si>
  <si>
    <t>310</t>
  </si>
  <si>
    <t>РОСПИСЬ МЕСТНОГО БЮДЖЕТА НА 2012 ГОД</t>
  </si>
  <si>
    <t>Безвозмездные перечисления государственным и муниципальным организациям</t>
  </si>
  <si>
    <t>241</t>
  </si>
  <si>
    <t>263</t>
  </si>
  <si>
    <t>1.3.2.</t>
  </si>
  <si>
    <t>092 05 00</t>
  </si>
  <si>
    <t>505 01 00</t>
  </si>
  <si>
    <t>ОЗЕЛЕНЕНИЕ ТЕРРИТОРИЙ ЗЕЛЕНЫХ НАСАЖДЕНИЙ ВНУТРИКВАРТАЛЬНОГО ОЗЕЛЕНЕНИЯ</t>
  </si>
  <si>
    <t>ОРГАНИЗАЦИЯ РАБОТ ПО КОМПЕНСАЦИОННОМУ ОЗЕЛЕНЕНИЮ</t>
  </si>
  <si>
    <t>600 03 04</t>
  </si>
  <si>
    <t>ПРОВЕДЕНИЕ САНИТАРНЫХ РУБОК, УДАЛЕНИЕ АВАРИЙНЫХ, БОЛЬНЫХ ДЕРЕВЬЕВ И КУСТАРНИКОВ В ОТНОШЕНИИ ЗЕЛЕНЫХ НАСАЖДЕНИЙ ВНУТРИКВАРТАЛЬНОГО ОЗЕЛЕНЕНИЯ</t>
  </si>
  <si>
    <t>СОДЕРЖАНИЕ И ОБЕСПЕЧЕНИЕ ДЕЯТЕЛЬНОСТИ МУНИЦИПАЛЬНЫХ УЧРЕЖДЕНИЙ КУЛЬТУРЫ</t>
  </si>
  <si>
    <t>Налог, взимаемый с налогоплательщиков, выбравших в качестве объекта налогообложения доходы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</si>
  <si>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 Москвы и Санкт-Петербурга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</si>
  <si>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</si>
  <si>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Прочие поступления от денежных взысканий (штрафов) и иных сумм в возмещение ущерба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</si>
  <si>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в Санкт-Петербурге"</t>
  </si>
  <si>
    <t>Прочие субсидии бюджетам внутригородских муниципальных образований городов федерального значения Москвы и Санкт-Петербурга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</si>
  <si>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</si>
  <si>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</si>
  <si>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</si>
  <si>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КОМПЕНСАЦИИ ДЕПУТАТАМ, ОСУЩЕСТВЛЯЮЩИМ СВОИ ПОЛНОМОЧИЯ НА НЕПОСТОЯННОЙ ОСНОВЕ</t>
  </si>
  <si>
    <t>ТЕКУЩИЙ РЕМОНТ ПРИДОМОВЫХ ТЕРРИТОРИЙ И ДВОРОВЫХ ТЕРРИТОРИЙ, ВКЛЮЧАЯ ПРОЕЗДЫ И ВЪЕЗДЫ, ПЕШЕХОДНЫЕ ДОРОЖКИ</t>
  </si>
  <si>
    <t>3.1.4.</t>
  </si>
  <si>
    <t>600 04 02</t>
  </si>
  <si>
    <t>600 04 00</t>
  </si>
  <si>
    <t>ОБУСТРОЙСТВО,СОДЕРЖАНИЕ  И УБОРКА ТЕРРИТОРИЙ СПОРТИВНЫХ ПЛОЩАДОК</t>
  </si>
  <si>
    <t>ПРОЧИЕ МЕРОПРИЯТИЯ В ОБЛАСТИ БЛАГОУСТРОЙСТВА</t>
  </si>
  <si>
    <t>БЛАГОУСТРОЙСТВО ТЕРРИТОРИИ МУНИЦИПАЛЬНОГО ОБРАЗОВАНИЯ, СВЯЗАННОЕ С ОБЕСПЕЧЕНИЕМ САНИТАРНОГО БЛАГОПОЛУЧИЯ НАСЕЛЕНИЯ</t>
  </si>
  <si>
    <t>ЛИКВИДАЦИЯ НЕСАНКЦИОНИРОВАННЫХ СВАЛОК БЫТОВЫХ ОТХОДОВ, МУСОРА</t>
  </si>
  <si>
    <t>ОЗЕЛЕНЕНИЕ ТЕРРИТОРИИ МУНИЦИПАЛЬНОГО ОБРАЗОВАНИЯ</t>
  </si>
  <si>
    <t>ОРГАНИЗАЦИЯ И ПРОВЕДЕНИЕ ДОСУГОВЫХ МЕРОПРИЯТИЙ ДЛЯ ДЕТЕЙ И ПОДРОСТКОВ, ПРОЖИВАЮЩИХ НА ТЕРРИТОРИИ МУНИЦИПАЛЬНОГО ОБРАЗОВАНИЯ</t>
  </si>
  <si>
    <t>ПРОВЕДЕНИЕ МЕРОПРИЯТИЙ ПО ВОЕННО-ПАТРИОТИЧЕСКОМУ ВОСПИТАНИЮ МОЛОДЕЖИ НА ТЕРРИТОРИИ МУНИЦИПАЛЬНОГО ОБРАЗОВАНИЯ</t>
  </si>
  <si>
    <t>4.1.1.</t>
  </si>
  <si>
    <t>4.1.2.</t>
  </si>
  <si>
    <t>505 00 00</t>
  </si>
  <si>
    <t>Расходы на предоставление доплат к пенсии лицам, замещавшим муниципальные должности и должности муниципальной службы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</si>
  <si>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</si>
  <si>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БЛАГОУСТРОЙСТВО ПРИДОМОВЫХ ТЕРРИТОРИЙ И ДВОРОВЫХ ТЕРРИТОРИЙ</t>
  </si>
  <si>
    <t>4.2.1.</t>
  </si>
  <si>
    <t>ДРУГИЕ ВОПРОСЫ В ОБЛАСТИ ОБРАЗОВАНИЯ</t>
  </si>
  <si>
    <t xml:space="preserve">СОЗДАНИЕ УСЛОВИЙ ДЛЯ РАЗВИТИЯ НА ТЕРРИТОРИИ МУНИЦИПАЛЬНОГО ОБРАЗОВАНИЯ МАССОВОЙ ФИЗИЧЕСКОЙ КУЛЬТУРЫ И СПОРТА </t>
  </si>
  <si>
    <t>487 01 00</t>
  </si>
  <si>
    <t>1204</t>
  </si>
  <si>
    <t>ДРУГИЕ ВОПРОСЫ В ОБЛАСТИ СРЕДСТВ МАССОВОЙ ИНФОРМАЦИИ</t>
  </si>
  <si>
    <t>ОПУБЛИКОВАНИЕ МУНИЦИПАЛЬНЫХ ПРАВОВЫХ АКТОВ, ИНОЙ ИНФОРМАЦИИ</t>
  </si>
  <si>
    <t xml:space="preserve">ОСУЩЕСТВЛЕНИЕ В ПОРЯДКЕ  И ФОРМАХ, УСТАНОВЛЕННЫХ ЗАКОНОМ САНКТ-ПЕТЕРБУРГА, ПОДДЕРЖКИ ДЕЯТЕЛЬНОСТИ ГРАЖДАН, ОБЩЕСТВЕННЫХ ОБЪЕДИНЕНИЙ, УЧАСТВУЮЩИХ В ОХРАНЕ ОБЩЕСТВЕННОГО ПОРЯДКА НА ТЕРРИТОРИИ МУНИЦИПАЛЬНОГО ОБРАЗОВАНИЯ </t>
  </si>
  <si>
    <t>СОДЕРЖАНИЕ РЕБЕНКА В СЕМЬЕ ОПЕКУНА И ПРИЕМНОЙ СЕМЬЕ</t>
  </si>
  <si>
    <t>600 02 04</t>
  </si>
  <si>
    <t xml:space="preserve">БЛАГОУСТРОЙСТВО ТЕРРИТОРИИ МУНИЦИПАЛЬНОГО ОБРАЗОВАНИЯ, СВЯЗАННОЕ С ОБЕСПЕЧЕНИЕМ САНИТАРНОГО БЛАГОПОЛУЧИЯ НАСЕЛЕНИЯ </t>
  </si>
  <si>
    <t>431 02 00</t>
  </si>
  <si>
    <t>630</t>
  </si>
  <si>
    <t>870</t>
  </si>
  <si>
    <t>Субсидии бюджетным учреждениям</t>
  </si>
  <si>
    <t>Субсидии некоммерческим организациям (за исключением муниципальных учреждений)</t>
  </si>
  <si>
    <t>Публичные нормативные социальные выплаты гражданам</t>
  </si>
  <si>
    <t>240</t>
  </si>
  <si>
    <t>Иные закупки товаров, работ и услуг для муниципальных нужд</t>
  </si>
  <si>
    <t>ЦЕЛЕВЫЕ ПРОГРАММЫ МУНИЦИПАЛЬНОГО ОБРАЗОВАНИЯ</t>
  </si>
  <si>
    <t>795 00 00</t>
  </si>
  <si>
    <t>ЦЕЛЕВАЯ ПРОГРАММА МУНЦИПАЛЬНОГО ОБРАЗОВАНИЯ "УЧАСТИЕ В ПРОФИЛАКТИКЕ ТЕРРОРИЗМА, ПРАВОНАРУШЕНИЙ И ДОРОЖНО-ТРАНСПОРТНОГО ТРАВМАТИЗМА"</t>
  </si>
  <si>
    <t>ОРГАНИЗАЦИОННО-ВОСПИТАТЕЛЬНАЯ РАБОТА С МОЛОДЕЖЬЮ</t>
  </si>
  <si>
    <t xml:space="preserve"> 431 00 00</t>
  </si>
  <si>
    <t>860</t>
  </si>
  <si>
    <t>Предоставление платежей, взносов, безвозмездных перечислений</t>
  </si>
  <si>
    <t>Резервные средства</t>
  </si>
  <si>
    <t>120</t>
  </si>
  <si>
    <t>Расходы на выплаты персоналу органов местного самоуправления</t>
  </si>
  <si>
    <t>850</t>
  </si>
  <si>
    <t>Уплата налогов, сборов и иных платежей</t>
  </si>
  <si>
    <t>1.3.3.</t>
  </si>
  <si>
    <t>ФОРМИРОВАНИЕ И РАЗМЕЩЕНИЕ МУНИЦИПАЛЬНОГО ЗАКАЗА</t>
  </si>
  <si>
    <t>092 02 00</t>
  </si>
  <si>
    <t>Оплата труда и начисления на выплаты по оплате труда</t>
  </si>
  <si>
    <t>Начисления на выплаты по оплате труда</t>
  </si>
  <si>
    <t>Оплата работ, услуг</t>
  </si>
  <si>
    <t>Прочие работы, услуги</t>
  </si>
  <si>
    <t xml:space="preserve">600 02 04 </t>
  </si>
  <si>
    <t>ОПРЕДЕЛЕНИЕ ДОЛЖНОСТНЫХ ЛИЦ, УПОЛНОМОЧЕННЫХ СОСТАВЛЯТЬ ПРОТОКОЛЫ ОБ АДМИНИСТРАТИВНЫХ ПРАВОНАРУШЕНИЯХ, И СОСТАВЛЕНИЕ ПРОТОКОЛОВ ОБ АДМИНИСТРАТИВНЫХ ПРАВОНАРУШЕНИЯX</t>
  </si>
  <si>
    <t>Субсидии некоммерческим организациям  (за исключением муниципальных учреждений)</t>
  </si>
  <si>
    <t xml:space="preserve">Пенсии, пособия, выплачиваемые организациями сектора государственного управления
Пенсии, пособия, выплачиваемые организациями
сектора государственного управления
</t>
  </si>
  <si>
    <t>431 00 00</t>
  </si>
  <si>
    <t xml:space="preserve">505 01 00 </t>
  </si>
  <si>
    <t>Пенсии, пособия, выплачиваемые организациями сектора государственного управления</t>
  </si>
  <si>
    <t>Расходы на предоставление выходного пособия при ликвидации муниципального учреждения</t>
  </si>
  <si>
    <t>600 02 02</t>
  </si>
  <si>
    <t>УЧАСТИЕ В ОБЕСПЕЧЕНИИ ЧИСТОТЫ И ПОРЯДКА НА ТЕРРИТОРИИ МУНИЦИПАЛЬНОГО ОБРАЗОВАНИЯ</t>
  </si>
  <si>
    <t>Приложение № 2 к распоряжению Главы МА №  40 от 27.07.2012 года.</t>
  </si>
  <si>
    <t>600 04 01</t>
  </si>
  <si>
    <t>СОЗДАНИЕ ЗОН ОТДЫХА, В ТОМ ЧИСЛЕ ОБУСТРОЙСТВО, СОДЕРЖАНИЕ И УБОРКА ТЕРРИТОРИЙ ДЕТСКИХ ПЛОЩАДОК</t>
  </si>
  <si>
    <t>340</t>
  </si>
  <si>
    <t>8.1.</t>
  </si>
  <si>
    <t>ЦЕЛЕВАЯ ПРОГРАММА МУНЦИПАЛЬНОГО ОБРАЗОВАНИЯ В ОБЛАСТИ КУЛЬТУРЫ</t>
  </si>
  <si>
    <t>ЦЕЛЕВАЯ ПРОГРАММА МУНЦИПАЛЬНОГО ОБРАЗОВАНИЯ "УЧАСТИЕ В ПРОФИЛАКТИКЕ ТЕРРОРИЗМА,  ДОРОЖНО-ТРАНСПОРТНОГО ТРАВМАТИЗМА"</t>
  </si>
  <si>
    <t>4.2.2.</t>
  </si>
  <si>
    <t>4.2.3.</t>
  </si>
  <si>
    <t>ЦЕЛЕВАЯ ПРОГРАММА МУНЦИПАЛЬНОГО ОБРАЗОВАНИЯ "УЧАСТИЕ В ПРОФИЛАКТИКЕ ПРАВОНАРУШЕНИЙ"</t>
  </si>
  <si>
    <t>ЦЕЛЕВАЯ ПРОГРАММА МУНЦИПАЛЬНОГО ОБРАЗОВАНИЯ "ФОРМИРОВАНИЕ УСТАНОВОК ТОЛЕРАНТНОГО СОЗНАНИЯ И ПРОФИЛАКТИКИ ЭКСТРЕМИЗМА"</t>
  </si>
  <si>
    <t>СОЗДАНИЕ ЗОН ОТДЫХА, В Т.Ч. ОБУСТРОЙСТВО,СОДЕРЖАНИЕ  И УБОРКА ТЕРРИТОРИЙ ДЕТСКИХ ПЛОЩАДОК</t>
  </si>
  <si>
    <t>СОЗДАНИЕ ЗОН ОТДЫХА, В Т.Ч. ОБУСТРОЙСТВО,СОДЕРЖАНИЕ  И УБОРКА ТЕРРИТОРИЙ СПОРТИВНЫХ ПЛОЩАДОК</t>
  </si>
  <si>
    <t>ДОХОДЫ МЕСТНОГО БЮДЖЕТА НА 2013 ГОД</t>
  </si>
  <si>
    <t>ВЕДОМСТВЕННАЯ СТРУКТУРА РАСХОДОВ МЕСТНОГО БЮДЖЕТА НА 2013 ГОД</t>
  </si>
  <si>
    <t xml:space="preserve">к  Решению Муниципального Совета муниципального образования муниципального округа Аптекарский Остров от 29.11.2012г. № 9/1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</si>
</sst>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2"/>
    </font>
    <font>
      <sz val="8"/>
      <name val="Arial Cyr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Times New Roman"/>
      <family val="1"/>
    </font>
    <font>
      <sz val="9"/>
      <color indexed="8"/>
      <name val="Times New Roman"/>
      <family val="1"/>
    </font>
    <font>
      <sz val="9"/>
      <name val="Arial Cyr"/>
      <family val="0"/>
    </font>
    <font>
      <b/>
      <sz val="9"/>
      <name val="Times New Roman"/>
      <family val="1"/>
    </font>
    <font>
      <b/>
      <sz val="8"/>
      <name val="Arial Cyr"/>
      <family val="2"/>
    </font>
    <font>
      <sz val="8"/>
      <color indexed="8"/>
      <name val="Arial Cyr"/>
      <family val="2"/>
    </font>
    <font>
      <sz val="8"/>
      <color indexed="8"/>
      <name val="Arial"/>
      <family val="2"/>
    </font>
    <font>
      <b/>
      <sz val="9"/>
      <name val="Arial Cyr"/>
      <family val="0"/>
    </font>
    <font>
      <b/>
      <sz val="8"/>
      <color indexed="8"/>
      <name val="Arial CYR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b/>
      <i/>
      <sz val="10"/>
      <name val="Arial Cyr"/>
      <family val="0"/>
    </font>
    <font>
      <b/>
      <sz val="9"/>
      <color indexed="8"/>
      <name val="Arial"/>
      <family val="2"/>
    </font>
    <font>
      <b/>
      <sz val="12"/>
      <name val="Arial Cyr"/>
      <family val="0"/>
    </font>
    <font>
      <b/>
      <i/>
      <sz val="12"/>
      <name val="Arial Cyr"/>
      <family val="0"/>
    </font>
    <font>
      <b/>
      <sz val="9"/>
      <name val="Calibri"/>
      <family val="2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/>
    </border>
    <border>
      <left style="thin"/>
      <right style="medium"/>
      <top/>
      <bottom/>
    </border>
    <border>
      <left/>
      <right/>
      <top style="hair"/>
      <bottom style="hair"/>
    </border>
    <border>
      <left style="thin"/>
      <right/>
      <top style="thin"/>
      <bottom style="thin"/>
    </border>
    <border>
      <left/>
      <right/>
      <top style="hair"/>
      <bottom>
        <color indexed="63"/>
      </bottom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/>
      <bottom style="hair"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31" fillId="9" borderId="0" applyNumberFormat="0" applyBorder="0" applyAlignment="0" applyProtection="0"/>
    <xf numFmtId="0" fontId="31" fillId="3" borderId="0" applyNumberFormat="0" applyBorder="0" applyAlignment="0" applyProtection="0"/>
    <xf numFmtId="0" fontId="31" fillId="7" borderId="0" applyNumberFormat="0" applyBorder="0" applyAlignment="0" applyProtection="0"/>
    <xf numFmtId="0" fontId="31" fillId="6" borderId="0" applyNumberFormat="0" applyBorder="0" applyAlignment="0" applyProtection="0"/>
    <xf numFmtId="0" fontId="31" fillId="9" borderId="0" applyNumberFormat="0" applyBorder="0" applyAlignment="0" applyProtection="0"/>
    <xf numFmtId="0" fontId="31" fillId="3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3" borderId="0" applyNumberFormat="0" applyBorder="0" applyAlignment="0" applyProtection="0"/>
    <xf numFmtId="0" fontId="32" fillId="7" borderId="1" applyNumberFormat="0" applyAlignment="0" applyProtection="0"/>
    <xf numFmtId="0" fontId="33" fillId="14" borderId="2" applyNumberFormat="0" applyAlignment="0" applyProtection="0"/>
    <xf numFmtId="0" fontId="34" fillId="14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15" borderId="7" applyNumberFormat="0" applyAlignment="0" applyProtection="0"/>
    <xf numFmtId="0" fontId="40" fillId="0" borderId="0" applyNumberFormat="0" applyFill="0" applyBorder="0" applyAlignment="0" applyProtection="0"/>
    <xf numFmtId="0" fontId="41" fillId="7" borderId="0" applyNumberFormat="0" applyBorder="0" applyAlignment="0" applyProtection="0"/>
    <xf numFmtId="0" fontId="28" fillId="0" borderId="0" applyNumberFormat="0" applyFill="0" applyBorder="0" applyAlignment="0" applyProtection="0"/>
    <xf numFmtId="0" fontId="42" fillId="16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17" borderId="0" applyNumberFormat="0" applyBorder="0" applyAlignment="0" applyProtection="0"/>
  </cellStyleXfs>
  <cellXfs count="210">
    <xf numFmtId="0" fontId="0" fillId="0" borderId="0" xfId="0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49" fontId="9" fillId="14" borderId="10" xfId="0" applyNumberFormat="1" applyFont="1" applyFill="1" applyBorder="1" applyAlignment="1">
      <alignment horizontal="center" vertical="center" wrapText="1"/>
    </xf>
    <xf numFmtId="49" fontId="6" fillId="14" borderId="11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7" fillId="14" borderId="1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164" fontId="2" fillId="0" borderId="11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7" fillId="14" borderId="11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3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12" fillId="0" borderId="14" xfId="0" applyNumberFormat="1" applyFont="1" applyBorder="1" applyAlignment="1">
      <alignment/>
    </xf>
    <xf numFmtId="49" fontId="3" fillId="0" borderId="15" xfId="0" applyNumberFormat="1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49" fontId="12" fillId="0" borderId="18" xfId="0" applyNumberFormat="1" applyFont="1" applyBorder="1" applyAlignment="1">
      <alignment/>
    </xf>
    <xf numFmtId="49" fontId="3" fillId="0" borderId="19" xfId="0" applyNumberFormat="1" applyFont="1" applyBorder="1" applyAlignment="1">
      <alignment horizontal="center"/>
    </xf>
    <xf numFmtId="0" fontId="0" fillId="0" borderId="20" xfId="0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21" xfId="0" applyNumberFormat="1" applyFont="1" applyBorder="1" applyAlignment="1">
      <alignment horizontal="center"/>
    </xf>
    <xf numFmtId="0" fontId="0" fillId="0" borderId="22" xfId="0" applyBorder="1" applyAlignment="1">
      <alignment horizontal="right"/>
    </xf>
    <xf numFmtId="0" fontId="3" fillId="0" borderId="11" xfId="0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wrapText="1"/>
    </xf>
    <xf numFmtId="0" fontId="10" fillId="0" borderId="11" xfId="0" applyFont="1" applyBorder="1" applyAlignment="1">
      <alignment wrapText="1"/>
    </xf>
    <xf numFmtId="0" fontId="14" fillId="0" borderId="11" xfId="0" applyFont="1" applyBorder="1" applyAlignment="1">
      <alignment wrapText="1"/>
    </xf>
    <xf numFmtId="0" fontId="11" fillId="0" borderId="11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0" fontId="0" fillId="0" borderId="11" xfId="0" applyBorder="1" applyAlignment="1">
      <alignment/>
    </xf>
    <xf numFmtId="49" fontId="2" fillId="0" borderId="11" xfId="0" applyNumberFormat="1" applyFont="1" applyBorder="1" applyAlignment="1">
      <alignment/>
    </xf>
    <xf numFmtId="49" fontId="17" fillId="14" borderId="11" xfId="0" applyNumberFormat="1" applyFont="1" applyFill="1" applyBorder="1" applyAlignment="1">
      <alignment horizontal="center" vertical="center" wrapText="1"/>
    </xf>
    <xf numFmtId="0" fontId="18" fillId="14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21" fillId="0" borderId="11" xfId="0" applyFont="1" applyBorder="1" applyAlignment="1">
      <alignment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15" fillId="0" borderId="23" xfId="0" applyFont="1" applyBorder="1" applyAlignment="1">
      <alignment vertical="center" wrapText="1"/>
    </xf>
    <xf numFmtId="49" fontId="15" fillId="14" borderId="11" xfId="0" applyNumberFormat="1" applyFont="1" applyFill="1" applyBorder="1" applyAlignment="1">
      <alignment vertical="center" wrapText="1"/>
    </xf>
    <xf numFmtId="49" fontId="16" fillId="14" borderId="11" xfId="0" applyNumberFormat="1" applyFont="1" applyFill="1" applyBorder="1" applyAlignment="1">
      <alignment vertical="center" wrapText="1"/>
    </xf>
    <xf numFmtId="49" fontId="15" fillId="14" borderId="11" xfId="0" applyNumberFormat="1" applyFont="1" applyFill="1" applyBorder="1" applyAlignment="1" quotePrefix="1">
      <alignment vertical="center" wrapText="1"/>
    </xf>
    <xf numFmtId="49" fontId="15" fillId="14" borderId="11" xfId="0" applyNumberFormat="1" applyFont="1" applyFill="1" applyBorder="1" applyAlignment="1">
      <alignment horizontal="left" vertical="center" wrapText="1"/>
    </xf>
    <xf numFmtId="49" fontId="22" fillId="14" borderId="11" xfId="0" applyNumberFormat="1" applyFont="1" applyFill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3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49" fontId="2" fillId="0" borderId="11" xfId="0" applyNumberFormat="1" applyFont="1" applyBorder="1" applyAlignment="1">
      <alignment horizontal="right"/>
    </xf>
    <xf numFmtId="0" fontId="25" fillId="0" borderId="0" xfId="0" applyFont="1" applyAlignment="1">
      <alignment horizontal="left" indent="2"/>
    </xf>
    <xf numFmtId="0" fontId="24" fillId="0" borderId="11" xfId="0" applyFont="1" applyBorder="1" applyAlignment="1">
      <alignment vertical="center" wrapText="1"/>
    </xf>
    <xf numFmtId="0" fontId="0" fillId="0" borderId="11" xfId="0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center"/>
    </xf>
    <xf numFmtId="49" fontId="21" fillId="0" borderId="11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 horizontal="center"/>
    </xf>
    <xf numFmtId="164" fontId="8" fillId="0" borderId="11" xfId="0" applyNumberFormat="1" applyFont="1" applyBorder="1" applyAlignment="1">
      <alignment horizontal="center" vertical="center"/>
    </xf>
    <xf numFmtId="0" fontId="26" fillId="0" borderId="0" xfId="0" applyFont="1" applyAlignment="1">
      <alignment/>
    </xf>
    <xf numFmtId="0" fontId="0" fillId="0" borderId="0" xfId="0" applyAlignment="1">
      <alignment horizontal="center"/>
    </xf>
    <xf numFmtId="164" fontId="5" fillId="0" borderId="11" xfId="0" applyNumberFormat="1" applyFont="1" applyBorder="1" applyAlignment="1">
      <alignment horizontal="center" vertical="center" wrapText="1"/>
    </xf>
    <xf numFmtId="164" fontId="13" fillId="0" borderId="11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Alignment="1">
      <alignment horizontal="center" vertical="center"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 horizontal="center" vertical="center"/>
    </xf>
    <xf numFmtId="164" fontId="4" fillId="0" borderId="11" xfId="0" applyNumberFormat="1" applyFont="1" applyBorder="1" applyAlignment="1">
      <alignment horizontal="center" vertical="center" wrapText="1"/>
    </xf>
    <xf numFmtId="49" fontId="6" fillId="14" borderId="24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left"/>
    </xf>
    <xf numFmtId="0" fontId="15" fillId="0" borderId="25" xfId="0" applyFont="1" applyBorder="1" applyAlignment="1">
      <alignment vertical="center" wrapText="1"/>
    </xf>
    <xf numFmtId="0" fontId="15" fillId="0" borderId="11" xfId="0" applyFont="1" applyBorder="1" applyAlignment="1">
      <alignment vertical="center" wrapText="1"/>
    </xf>
    <xf numFmtId="0" fontId="4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164" fontId="19" fillId="0" borderId="11" xfId="0" applyNumberFormat="1" applyFont="1" applyBorder="1" applyAlignment="1">
      <alignment horizontal="center" vertical="center" wrapText="1"/>
    </xf>
    <xf numFmtId="164" fontId="29" fillId="0" borderId="11" xfId="0" applyNumberFormat="1" applyFont="1" applyBorder="1" applyAlignment="1">
      <alignment horizontal="center" vertical="center" wrapText="1"/>
    </xf>
    <xf numFmtId="164" fontId="0" fillId="0" borderId="11" xfId="0" applyNumberFormat="1" applyFont="1" applyBorder="1" applyAlignment="1">
      <alignment horizontal="center" vertical="center"/>
    </xf>
    <xf numFmtId="49" fontId="30" fillId="14" borderId="11" xfId="0" applyNumberFormat="1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164" fontId="2" fillId="0" borderId="11" xfId="0" applyNumberFormat="1" applyFont="1" applyBorder="1" applyAlignment="1">
      <alignment/>
    </xf>
    <xf numFmtId="0" fontId="20" fillId="0" borderId="11" xfId="0" applyFont="1" applyBorder="1" applyAlignment="1">
      <alignment horizontal="center" wrapText="1"/>
    </xf>
    <xf numFmtId="0" fontId="21" fillId="0" borderId="11" xfId="0" applyFont="1" applyBorder="1" applyAlignment="1">
      <alignment/>
    </xf>
    <xf numFmtId="0" fontId="2" fillId="0" borderId="11" xfId="0" applyFont="1" applyBorder="1" applyAlignment="1">
      <alignment/>
    </xf>
    <xf numFmtId="164" fontId="0" fillId="0" borderId="11" xfId="0" applyNumberFormat="1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49" fontId="0" fillId="0" borderId="11" xfId="0" applyNumberFormat="1" applyFont="1" applyFill="1" applyBorder="1" applyAlignment="1" applyProtection="1">
      <alignment horizontal="center"/>
      <protection/>
    </xf>
    <xf numFmtId="49" fontId="0" fillId="0" borderId="11" xfId="0" applyNumberFormat="1" applyFont="1" applyBorder="1" applyAlignment="1">
      <alignment horizontal="center"/>
    </xf>
    <xf numFmtId="49" fontId="2" fillId="0" borderId="11" xfId="0" applyNumberFormat="1" applyFont="1" applyFill="1" applyBorder="1" applyAlignment="1" applyProtection="1">
      <alignment horizontal="center"/>
      <protection/>
    </xf>
    <xf numFmtId="49" fontId="2" fillId="0" borderId="11" xfId="0" applyNumberFormat="1" applyFont="1" applyBorder="1" applyAlignment="1">
      <alignment/>
    </xf>
    <xf numFmtId="0" fontId="0" fillId="0" borderId="24" xfId="0" applyFont="1" applyBorder="1" applyAlignment="1">
      <alignment horizontal="left" wrapText="1"/>
    </xf>
    <xf numFmtId="0" fontId="0" fillId="0" borderId="27" xfId="0" applyFont="1" applyBorder="1" applyAlignment="1">
      <alignment horizontal="left" wrapText="1"/>
    </xf>
    <xf numFmtId="49" fontId="0" fillId="0" borderId="11" xfId="0" applyNumberFormat="1" applyFont="1" applyBorder="1" applyAlignment="1">
      <alignment/>
    </xf>
    <xf numFmtId="164" fontId="2" fillId="0" borderId="11" xfId="0" applyNumberFormat="1" applyFont="1" applyBorder="1" applyAlignment="1">
      <alignment horizontal="center"/>
    </xf>
    <xf numFmtId="164" fontId="0" fillId="0" borderId="11" xfId="0" applyNumberFormat="1" applyFont="1" applyBorder="1" applyAlignment="1">
      <alignment horizontal="right"/>
    </xf>
    <xf numFmtId="0" fontId="0" fillId="0" borderId="0" xfId="0" applyFont="1" applyFill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/>
    </xf>
    <xf numFmtId="164" fontId="19" fillId="0" borderId="0" xfId="0" applyNumberFormat="1" applyFont="1" applyBorder="1" applyAlignment="1">
      <alignment horizontal="center" vertical="center" wrapText="1"/>
    </xf>
    <xf numFmtId="164" fontId="0" fillId="0" borderId="0" xfId="0" applyNumberFormat="1" applyFont="1" applyBorder="1" applyAlignment="1">
      <alignment horizontal="center" vertical="center"/>
    </xf>
    <xf numFmtId="164" fontId="47" fillId="0" borderId="0" xfId="0" applyNumberFormat="1" applyFont="1" applyBorder="1" applyAlignment="1">
      <alignment horizontal="center" vertical="center" wrapText="1"/>
    </xf>
    <xf numFmtId="164" fontId="29" fillId="0" borderId="0" xfId="0" applyNumberFormat="1" applyFont="1" applyBorder="1" applyAlignment="1">
      <alignment horizontal="center" vertical="center" wrapText="1"/>
    </xf>
    <xf numFmtId="164" fontId="0" fillId="0" borderId="0" xfId="0" applyNumberFormat="1" applyAlignment="1">
      <alignment/>
    </xf>
    <xf numFmtId="164" fontId="5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164" fontId="8" fillId="0" borderId="0" xfId="0" applyNumberFormat="1" applyFont="1" applyBorder="1" applyAlignment="1">
      <alignment horizontal="center" vertical="center"/>
    </xf>
    <xf numFmtId="164" fontId="13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top" wrapText="1"/>
    </xf>
    <xf numFmtId="0" fontId="2" fillId="0" borderId="24" xfId="0" applyFont="1" applyBorder="1" applyAlignment="1">
      <alignment wrapText="1"/>
    </xf>
    <xf numFmtId="0" fontId="21" fillId="0" borderId="24" xfId="0" applyFont="1" applyBorder="1" applyAlignment="1">
      <alignment wrapText="1"/>
    </xf>
    <xf numFmtId="0" fontId="2" fillId="0" borderId="0" xfId="0" applyFont="1" applyBorder="1" applyAlignment="1">
      <alignment vertical="center" wrapText="1"/>
    </xf>
    <xf numFmtId="0" fontId="2" fillId="0" borderId="11" xfId="0" applyFont="1" applyBorder="1" applyAlignment="1">
      <alignment vertical="center"/>
    </xf>
    <xf numFmtId="0" fontId="19" fillId="0" borderId="28" xfId="0" applyFont="1" applyBorder="1" applyAlignment="1">
      <alignment vertical="center" wrapText="1"/>
    </xf>
    <xf numFmtId="49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1" xfId="0" applyFont="1" applyBorder="1" applyAlignment="1">
      <alignment horizontal="left" vertical="center" wrapText="1"/>
    </xf>
    <xf numFmtId="0" fontId="21" fillId="0" borderId="11" xfId="0" applyFont="1" applyBorder="1" applyAlignment="1">
      <alignment vertical="center" wrapText="1"/>
    </xf>
    <xf numFmtId="49" fontId="0" fillId="0" borderId="11" xfId="0" applyNumberFormat="1" applyFont="1" applyFill="1" applyBorder="1" applyAlignment="1" applyProtection="1">
      <alignment horizontal="center" vertical="center"/>
      <protection/>
    </xf>
    <xf numFmtId="0" fontId="21" fillId="0" borderId="11" xfId="0" applyFont="1" applyBorder="1" applyAlignment="1">
      <alignment horizontal="center" vertical="center" wrapText="1"/>
    </xf>
    <xf numFmtId="49" fontId="21" fillId="0" borderId="11" xfId="0" applyNumberFormat="1" applyFont="1" applyBorder="1" applyAlignment="1">
      <alignment horizontal="center" vertical="center"/>
    </xf>
    <xf numFmtId="164" fontId="21" fillId="0" borderId="11" xfId="0" applyNumberFormat="1" applyFont="1" applyBorder="1" applyAlignment="1">
      <alignment horizontal="center" vertical="center"/>
    </xf>
    <xf numFmtId="0" fontId="21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wrapText="1"/>
    </xf>
    <xf numFmtId="49" fontId="21" fillId="0" borderId="11" xfId="0" applyNumberFormat="1" applyFont="1" applyBorder="1" applyAlignment="1">
      <alignment/>
    </xf>
    <xf numFmtId="0" fontId="15" fillId="14" borderId="11" xfId="0" applyNumberFormat="1" applyFont="1" applyFill="1" applyBorder="1" applyAlignment="1">
      <alignment horizontal="left" vertical="center" wrapText="1"/>
    </xf>
    <xf numFmtId="0" fontId="23" fillId="0" borderId="29" xfId="0" applyFont="1" applyBorder="1" applyAlignment="1">
      <alignment horizontal="center" wrapText="1"/>
    </xf>
    <xf numFmtId="0" fontId="23" fillId="0" borderId="27" xfId="0" applyFont="1" applyBorder="1" applyAlignment="1">
      <alignment horizontal="center" wrapText="1"/>
    </xf>
    <xf numFmtId="0" fontId="0" fillId="0" borderId="11" xfId="0" applyFont="1" applyBorder="1" applyAlignment="1">
      <alignment wrapText="1"/>
    </xf>
    <xf numFmtId="0" fontId="23" fillId="0" borderId="24" xfId="0" applyFont="1" applyBorder="1" applyAlignment="1">
      <alignment horizontal="center" wrapText="1"/>
    </xf>
    <xf numFmtId="0" fontId="4" fillId="0" borderId="26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49" fontId="3" fillId="0" borderId="30" xfId="0" applyNumberFormat="1" applyFont="1" applyBorder="1" applyAlignment="1">
      <alignment horizontal="center" vertical="center"/>
    </xf>
    <xf numFmtId="49" fontId="3" fillId="0" borderId="31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13" fillId="0" borderId="3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49" fontId="3" fillId="0" borderId="29" xfId="0" applyNumberFormat="1" applyFont="1" applyBorder="1" applyAlignment="1">
      <alignment horizontal="center" vertical="center"/>
    </xf>
    <xf numFmtId="49" fontId="3" fillId="0" borderId="27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wrapText="1"/>
    </xf>
    <xf numFmtId="0" fontId="2" fillId="0" borderId="27" xfId="0" applyFont="1" applyBorder="1" applyAlignment="1">
      <alignment wrapText="1"/>
    </xf>
    <xf numFmtId="0" fontId="0" fillId="0" borderId="24" xfId="0" applyFont="1" applyBorder="1" applyAlignment="1">
      <alignment horizontal="left" wrapText="1"/>
    </xf>
    <xf numFmtId="0" fontId="0" fillId="0" borderId="27" xfId="0" applyFont="1" applyBorder="1" applyAlignment="1">
      <alignment horizontal="left" wrapText="1"/>
    </xf>
    <xf numFmtId="0" fontId="2" fillId="0" borderId="24" xfId="0" applyFont="1" applyBorder="1" applyAlignment="1">
      <alignment horizontal="left" wrapText="1"/>
    </xf>
    <xf numFmtId="0" fontId="2" fillId="0" borderId="27" xfId="0" applyFont="1" applyBorder="1" applyAlignment="1">
      <alignment horizontal="left" wrapText="1"/>
    </xf>
    <xf numFmtId="0" fontId="21" fillId="0" borderId="24" xfId="0" applyFont="1" applyBorder="1" applyAlignment="1">
      <alignment wrapText="1"/>
    </xf>
    <xf numFmtId="0" fontId="21" fillId="0" borderId="27" xfId="0" applyFont="1" applyBorder="1" applyAlignment="1">
      <alignment wrapText="1"/>
    </xf>
    <xf numFmtId="0" fontId="24" fillId="0" borderId="24" xfId="0" applyFont="1" applyBorder="1" applyAlignment="1">
      <alignment horizontal="left" wrapText="1"/>
    </xf>
    <xf numFmtId="0" fontId="24" fillId="0" borderId="27" xfId="0" applyFont="1" applyBorder="1" applyAlignment="1">
      <alignment horizontal="left" wrapText="1"/>
    </xf>
    <xf numFmtId="0" fontId="21" fillId="0" borderId="24" xfId="0" applyFont="1" applyBorder="1" applyAlignment="1">
      <alignment vertical="center" wrapText="1"/>
    </xf>
    <xf numFmtId="0" fontId="21" fillId="0" borderId="27" xfId="0" applyFont="1" applyBorder="1" applyAlignment="1">
      <alignment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19" fillId="0" borderId="24" xfId="0" applyFont="1" applyBorder="1" applyAlignment="1">
      <alignment wrapText="1"/>
    </xf>
    <xf numFmtId="0" fontId="19" fillId="0" borderId="27" xfId="0" applyFont="1" applyBorder="1" applyAlignment="1">
      <alignment wrapText="1"/>
    </xf>
    <xf numFmtId="0" fontId="0" fillId="0" borderId="24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6" fillId="14" borderId="24" xfId="0" applyFont="1" applyFill="1" applyBorder="1" applyAlignment="1">
      <alignment horizontal="center" vertical="center" wrapText="1"/>
    </xf>
    <xf numFmtId="0" fontId="6" fillId="14" borderId="29" xfId="0" applyFont="1" applyFill="1" applyBorder="1" applyAlignment="1">
      <alignment horizontal="center" vertical="center" wrapText="1"/>
    </xf>
    <xf numFmtId="0" fontId="6" fillId="14" borderId="27" xfId="0" applyFont="1" applyFill="1" applyBorder="1" applyAlignment="1">
      <alignment horizontal="center" vertical="center" wrapText="1"/>
    </xf>
    <xf numFmtId="49" fontId="4" fillId="14" borderId="24" xfId="0" applyNumberFormat="1" applyFont="1" applyFill="1" applyBorder="1" applyAlignment="1">
      <alignment horizontal="left" vertical="center" wrapText="1"/>
    </xf>
    <xf numFmtId="49" fontId="4" fillId="14" borderId="27" xfId="0" applyNumberFormat="1" applyFont="1" applyFill="1" applyBorder="1" applyAlignment="1">
      <alignment horizontal="left" vertical="center" wrapText="1"/>
    </xf>
    <xf numFmtId="49" fontId="4" fillId="14" borderId="11" xfId="0" applyNumberFormat="1" applyFont="1" applyFill="1" applyBorder="1" applyAlignment="1">
      <alignment horizontal="left" vertical="center" wrapText="1"/>
    </xf>
    <xf numFmtId="49" fontId="4" fillId="14" borderId="11" xfId="0" applyNumberFormat="1" applyFont="1" applyFill="1" applyBorder="1" applyAlignment="1" quotePrefix="1">
      <alignment horizontal="left" vertical="center" wrapText="1"/>
    </xf>
    <xf numFmtId="0" fontId="9" fillId="14" borderId="24" xfId="0" applyFont="1" applyFill="1" applyBorder="1" applyAlignment="1">
      <alignment horizontal="center" vertical="center" wrapText="1"/>
    </xf>
    <xf numFmtId="0" fontId="9" fillId="14" borderId="29" xfId="0" applyFont="1" applyFill="1" applyBorder="1" applyAlignment="1">
      <alignment horizontal="center" vertical="center" wrapText="1"/>
    </xf>
    <xf numFmtId="0" fontId="9" fillId="14" borderId="27" xfId="0" applyFont="1" applyFill="1" applyBorder="1" applyAlignment="1">
      <alignment horizontal="center" vertical="center" wrapText="1"/>
    </xf>
    <xf numFmtId="49" fontId="5" fillId="14" borderId="11" xfId="0" applyNumberFormat="1" applyFont="1" applyFill="1" applyBorder="1" applyAlignment="1">
      <alignment horizontal="left" vertical="center" wrapText="1"/>
    </xf>
    <xf numFmtId="49" fontId="29" fillId="14" borderId="11" xfId="0" applyNumberFormat="1" applyFont="1" applyFill="1" applyBorder="1" applyAlignment="1">
      <alignment horizontal="left" vertical="center" wrapText="1"/>
    </xf>
    <xf numFmtId="49" fontId="6" fillId="14" borderId="24" xfId="0" applyNumberFormat="1" applyFont="1" applyFill="1" applyBorder="1" applyAlignment="1">
      <alignment horizontal="center" vertical="center" wrapText="1"/>
    </xf>
    <xf numFmtId="49" fontId="6" fillId="14" borderId="29" xfId="0" applyNumberFormat="1" applyFont="1" applyFill="1" applyBorder="1" applyAlignment="1">
      <alignment horizontal="center" vertical="center" wrapText="1"/>
    </xf>
    <xf numFmtId="49" fontId="6" fillId="14" borderId="27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49" fontId="9" fillId="14" borderId="24" xfId="0" applyNumberFormat="1" applyFont="1" applyFill="1" applyBorder="1" applyAlignment="1">
      <alignment horizontal="center" vertical="center" wrapText="1"/>
    </xf>
    <xf numFmtId="49" fontId="9" fillId="14" borderId="29" xfId="0" applyNumberFormat="1" applyFont="1" applyFill="1" applyBorder="1" applyAlignment="1">
      <alignment horizontal="center" vertical="center" wrapText="1"/>
    </xf>
    <xf numFmtId="49" fontId="9" fillId="14" borderId="27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0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44"/>
  <sheetViews>
    <sheetView zoomScalePageLayoutView="0" workbookViewId="0" topLeftCell="A1">
      <selection activeCell="D2" sqref="D2"/>
    </sheetView>
  </sheetViews>
  <sheetFormatPr defaultColWidth="9.00390625" defaultRowHeight="12.75"/>
  <cols>
    <col min="1" max="1" width="1.12109375" style="0" customWidth="1"/>
    <col min="2" max="2" width="6.00390625" style="0" customWidth="1"/>
    <col min="3" max="3" width="19.75390625" style="0" customWidth="1"/>
    <col min="4" max="4" width="51.875" style="0" customWidth="1"/>
  </cols>
  <sheetData>
    <row r="1" spans="3:6" ht="12.75" customHeight="1">
      <c r="C1" s="82"/>
      <c r="D1" s="50" t="s">
        <v>32</v>
      </c>
      <c r="E1" s="1"/>
      <c r="F1" s="1"/>
    </row>
    <row r="2" spans="3:6" ht="79.5" customHeight="1">
      <c r="C2" s="82"/>
      <c r="D2" s="49" t="s">
        <v>393</v>
      </c>
      <c r="E2" s="3"/>
      <c r="F2" s="3"/>
    </row>
    <row r="3" spans="2:4" ht="12.75">
      <c r="B3" s="4"/>
      <c r="C3" s="2"/>
      <c r="D3" s="4" t="s">
        <v>391</v>
      </c>
    </row>
    <row r="5" spans="2:7" ht="12.75" customHeight="1">
      <c r="B5" s="148" t="s">
        <v>47</v>
      </c>
      <c r="C5" s="148" t="s">
        <v>26</v>
      </c>
      <c r="D5" s="150" t="s">
        <v>25</v>
      </c>
      <c r="E5" s="148" t="s">
        <v>31</v>
      </c>
      <c r="G5" s="126"/>
    </row>
    <row r="6" spans="2:7" ht="12.75">
      <c r="B6" s="149"/>
      <c r="C6" s="149"/>
      <c r="D6" s="151"/>
      <c r="E6" s="149"/>
      <c r="G6" s="126"/>
    </row>
    <row r="7" spans="2:9" ht="12.75">
      <c r="B7" s="13" t="s">
        <v>48</v>
      </c>
      <c r="C7" s="5" t="s">
        <v>50</v>
      </c>
      <c r="D7" s="51" t="s">
        <v>89</v>
      </c>
      <c r="E7" s="76">
        <f>SUM(E8,E16,E19)</f>
        <v>55033.799999999996</v>
      </c>
      <c r="G7" s="120"/>
      <c r="I7" s="119"/>
    </row>
    <row r="8" spans="2:9" ht="16.5" customHeight="1">
      <c r="B8" s="14" t="s">
        <v>48</v>
      </c>
      <c r="C8" s="6" t="s">
        <v>51</v>
      </c>
      <c r="D8" s="52" t="s">
        <v>27</v>
      </c>
      <c r="E8" s="85">
        <f>SUM(E9,E14)</f>
        <v>33239.7</v>
      </c>
      <c r="G8" s="121"/>
      <c r="I8" s="119"/>
    </row>
    <row r="9" spans="2:9" ht="24">
      <c r="B9" s="14" t="s">
        <v>48</v>
      </c>
      <c r="C9" s="6" t="s">
        <v>189</v>
      </c>
      <c r="D9" s="52" t="s">
        <v>172</v>
      </c>
      <c r="E9" s="85">
        <f>SUM(E10,E12)</f>
        <v>22957.9</v>
      </c>
      <c r="G9" s="121"/>
      <c r="I9" s="119"/>
    </row>
    <row r="10" spans="2:9" ht="31.5" customHeight="1">
      <c r="B10" s="14" t="s">
        <v>48</v>
      </c>
      <c r="C10" s="6" t="s">
        <v>144</v>
      </c>
      <c r="D10" s="53" t="s">
        <v>173</v>
      </c>
      <c r="E10" s="85">
        <f>SUM(E11:E11)</f>
        <v>16700</v>
      </c>
      <c r="G10" s="121"/>
      <c r="I10" s="119"/>
    </row>
    <row r="11" spans="2:9" ht="31.5" customHeight="1">
      <c r="B11" s="14" t="s">
        <v>49</v>
      </c>
      <c r="C11" s="86" t="s">
        <v>203</v>
      </c>
      <c r="D11" s="52" t="s">
        <v>303</v>
      </c>
      <c r="E11" s="85">
        <v>16700</v>
      </c>
      <c r="G11" s="121"/>
      <c r="I11" s="119"/>
    </row>
    <row r="12" spans="2:9" ht="41.25" customHeight="1">
      <c r="B12" s="14" t="s">
        <v>48</v>
      </c>
      <c r="C12" s="6" t="s">
        <v>145</v>
      </c>
      <c r="D12" s="88" t="s">
        <v>174</v>
      </c>
      <c r="E12" s="85">
        <f>SUM(E13:E13)</f>
        <v>6257.9</v>
      </c>
      <c r="G12" s="121"/>
      <c r="I12" s="119"/>
    </row>
    <row r="13" spans="2:9" ht="41.25" customHeight="1">
      <c r="B13" s="14" t="s">
        <v>49</v>
      </c>
      <c r="C13" s="6" t="s">
        <v>204</v>
      </c>
      <c r="D13" s="89" t="s">
        <v>174</v>
      </c>
      <c r="E13" s="85">
        <v>6257.9</v>
      </c>
      <c r="G13" s="121"/>
      <c r="I13" s="119"/>
    </row>
    <row r="14" spans="2:9" ht="24">
      <c r="B14" s="14" t="s">
        <v>48</v>
      </c>
      <c r="C14" s="6" t="s">
        <v>146</v>
      </c>
      <c r="D14" s="52" t="s">
        <v>28</v>
      </c>
      <c r="E14" s="7">
        <f>SUM(E15:E15)</f>
        <v>10281.8</v>
      </c>
      <c r="F14" s="75"/>
      <c r="G14" s="122"/>
      <c r="I14" s="119"/>
    </row>
    <row r="15" spans="2:9" ht="24">
      <c r="B15" s="14" t="s">
        <v>49</v>
      </c>
      <c r="C15" s="6" t="s">
        <v>205</v>
      </c>
      <c r="D15" s="52" t="s">
        <v>28</v>
      </c>
      <c r="E15" s="7">
        <v>10281.8</v>
      </c>
      <c r="F15" s="75"/>
      <c r="G15" s="122"/>
      <c r="I15" s="119"/>
    </row>
    <row r="16" spans="2:9" ht="12.75">
      <c r="B16" s="14" t="s">
        <v>48</v>
      </c>
      <c r="C16" s="6" t="s">
        <v>52</v>
      </c>
      <c r="D16" s="52" t="s">
        <v>29</v>
      </c>
      <c r="E16" s="85">
        <f>E17</f>
        <v>20677.1</v>
      </c>
      <c r="G16" s="121"/>
      <c r="I16" s="119"/>
    </row>
    <row r="17" spans="2:9" ht="21" customHeight="1">
      <c r="B17" s="14" t="s">
        <v>49</v>
      </c>
      <c r="C17" s="6" t="s">
        <v>90</v>
      </c>
      <c r="D17" s="52" t="s">
        <v>30</v>
      </c>
      <c r="E17" s="85">
        <f>E18</f>
        <v>20677.1</v>
      </c>
      <c r="G17" s="121"/>
      <c r="I17" s="119"/>
    </row>
    <row r="18" spans="2:9" ht="65.25" customHeight="1">
      <c r="B18" s="14" t="s">
        <v>49</v>
      </c>
      <c r="C18" s="6" t="s">
        <v>76</v>
      </c>
      <c r="D18" s="52" t="s">
        <v>304</v>
      </c>
      <c r="E18" s="85">
        <v>20677.1</v>
      </c>
      <c r="G18" s="121"/>
      <c r="I18" s="119"/>
    </row>
    <row r="19" spans="2:9" ht="14.25" customHeight="1">
      <c r="B19" s="14" t="s">
        <v>48</v>
      </c>
      <c r="C19" s="8" t="s">
        <v>53</v>
      </c>
      <c r="D19" s="54" t="s">
        <v>33</v>
      </c>
      <c r="E19" s="85">
        <f>E20+E21</f>
        <v>1117</v>
      </c>
      <c r="G19" s="122"/>
      <c r="I19" s="119"/>
    </row>
    <row r="20" spans="2:9" ht="59.25" customHeight="1">
      <c r="B20" s="14" t="s">
        <v>49</v>
      </c>
      <c r="C20" s="8" t="s">
        <v>54</v>
      </c>
      <c r="D20" s="55" t="s">
        <v>305</v>
      </c>
      <c r="E20" s="73">
        <v>247</v>
      </c>
      <c r="G20" s="123"/>
      <c r="I20" s="119"/>
    </row>
    <row r="21" spans="2:9" ht="31.5" customHeight="1">
      <c r="B21" s="14" t="s">
        <v>48</v>
      </c>
      <c r="C21" s="8" t="s">
        <v>175</v>
      </c>
      <c r="D21" s="54" t="s">
        <v>306</v>
      </c>
      <c r="E21" s="73">
        <f>E22</f>
        <v>870</v>
      </c>
      <c r="G21" s="124"/>
      <c r="I21" s="119"/>
    </row>
    <row r="22" spans="2:9" ht="54" customHeight="1">
      <c r="B22" s="14" t="s">
        <v>48</v>
      </c>
      <c r="C22" s="8" t="s">
        <v>176</v>
      </c>
      <c r="D22" s="54" t="s">
        <v>93</v>
      </c>
      <c r="E22" s="73">
        <f>SUM(E23:E25)</f>
        <v>870</v>
      </c>
      <c r="G22" s="124"/>
      <c r="I22" s="119"/>
    </row>
    <row r="23" spans="2:9" ht="52.5" customHeight="1">
      <c r="B23" s="14" t="s">
        <v>133</v>
      </c>
      <c r="C23" s="8" t="s">
        <v>74</v>
      </c>
      <c r="D23" s="54" t="s">
        <v>307</v>
      </c>
      <c r="E23" s="73">
        <v>510</v>
      </c>
      <c r="G23" s="124"/>
      <c r="I23" s="119"/>
    </row>
    <row r="24" spans="2:9" ht="48">
      <c r="B24" s="14" t="s">
        <v>163</v>
      </c>
      <c r="C24" s="8" t="s">
        <v>74</v>
      </c>
      <c r="D24" s="54" t="s">
        <v>307</v>
      </c>
      <c r="E24" s="73">
        <v>330</v>
      </c>
      <c r="G24" s="124"/>
      <c r="I24" s="119"/>
    </row>
    <row r="25" spans="2:9" ht="48">
      <c r="B25" s="14" t="s">
        <v>202</v>
      </c>
      <c r="C25" s="8" t="s">
        <v>74</v>
      </c>
      <c r="D25" s="54" t="s">
        <v>307</v>
      </c>
      <c r="E25" s="73">
        <v>30</v>
      </c>
      <c r="G25" s="124"/>
      <c r="I25" s="119"/>
    </row>
    <row r="26" spans="2:9" ht="26.25" customHeight="1">
      <c r="B26" s="43" t="s">
        <v>48</v>
      </c>
      <c r="C26" s="44" t="s">
        <v>55</v>
      </c>
      <c r="D26" s="58" t="s">
        <v>35</v>
      </c>
      <c r="E26" s="77">
        <f>E27</f>
        <v>25045.800000000003</v>
      </c>
      <c r="G26" s="125"/>
      <c r="I26" s="119"/>
    </row>
    <row r="27" spans="2:9" ht="27.75" customHeight="1">
      <c r="B27" s="15" t="s">
        <v>48</v>
      </c>
      <c r="C27" s="8" t="s">
        <v>56</v>
      </c>
      <c r="D27" s="54" t="s">
        <v>178</v>
      </c>
      <c r="E27" s="73">
        <f>SUM(E28,E31)</f>
        <v>25045.800000000003</v>
      </c>
      <c r="G27" s="124"/>
      <c r="I27" s="119"/>
    </row>
    <row r="28" spans="2:9" ht="26.25" customHeight="1">
      <c r="B28" s="15" t="s">
        <v>48</v>
      </c>
      <c r="C28" s="8" t="s">
        <v>99</v>
      </c>
      <c r="D28" s="54" t="s">
        <v>190</v>
      </c>
      <c r="E28" s="9">
        <f>E29</f>
        <v>14730.7</v>
      </c>
      <c r="G28" s="123"/>
      <c r="I28" s="119"/>
    </row>
    <row r="29" spans="2:9" ht="21" customHeight="1">
      <c r="B29" s="15" t="s">
        <v>48</v>
      </c>
      <c r="C29" s="8" t="s">
        <v>96</v>
      </c>
      <c r="D29" s="57" t="s">
        <v>94</v>
      </c>
      <c r="E29" s="9">
        <f>E30</f>
        <v>14730.7</v>
      </c>
      <c r="G29" s="123"/>
      <c r="I29" s="119"/>
    </row>
    <row r="30" spans="2:9" ht="42" customHeight="1">
      <c r="B30" s="15" t="s">
        <v>134</v>
      </c>
      <c r="C30" s="8" t="s">
        <v>97</v>
      </c>
      <c r="D30" s="57" t="s">
        <v>308</v>
      </c>
      <c r="E30" s="9">
        <v>14730.7</v>
      </c>
      <c r="G30" s="123"/>
      <c r="I30" s="119"/>
    </row>
    <row r="31" spans="2:9" ht="30" customHeight="1">
      <c r="B31" s="15" t="s">
        <v>48</v>
      </c>
      <c r="C31" s="8" t="s">
        <v>98</v>
      </c>
      <c r="D31" s="56" t="s">
        <v>179</v>
      </c>
      <c r="E31" s="9">
        <f>SUM(E32,E37)</f>
        <v>10315.1</v>
      </c>
      <c r="G31" s="123"/>
      <c r="I31" s="119"/>
    </row>
    <row r="32" spans="2:9" ht="31.5" customHeight="1">
      <c r="B32" s="15" t="s">
        <v>48</v>
      </c>
      <c r="C32" s="8" t="s">
        <v>135</v>
      </c>
      <c r="D32" s="54" t="s">
        <v>136</v>
      </c>
      <c r="E32" s="9">
        <f>E33</f>
        <v>7425.9</v>
      </c>
      <c r="G32" s="123"/>
      <c r="I32" s="119"/>
    </row>
    <row r="33" spans="2:9" ht="47.25" customHeight="1">
      <c r="B33" s="15" t="s">
        <v>134</v>
      </c>
      <c r="C33" s="8" t="s">
        <v>168</v>
      </c>
      <c r="D33" s="54" t="s">
        <v>180</v>
      </c>
      <c r="E33" s="9">
        <f>SUM(E34:E36)</f>
        <v>7425.9</v>
      </c>
      <c r="G33" s="123"/>
      <c r="I33" s="119"/>
    </row>
    <row r="34" spans="2:9" ht="66" customHeight="1">
      <c r="B34" s="15" t="s">
        <v>134</v>
      </c>
      <c r="C34" s="8" t="s">
        <v>147</v>
      </c>
      <c r="D34" s="54" t="s">
        <v>148</v>
      </c>
      <c r="E34" s="9">
        <v>1273.6</v>
      </c>
      <c r="G34" s="123"/>
      <c r="I34" s="119"/>
    </row>
    <row r="35" spans="2:9" ht="82.5" customHeight="1">
      <c r="B35" s="15" t="s">
        <v>134</v>
      </c>
      <c r="C35" s="8" t="s">
        <v>149</v>
      </c>
      <c r="D35" s="143" t="s">
        <v>309</v>
      </c>
      <c r="E35" s="73">
        <v>42.1</v>
      </c>
      <c r="G35" s="124"/>
      <c r="I35" s="119"/>
    </row>
    <row r="36" spans="2:9" ht="66" customHeight="1">
      <c r="B36" s="15" t="s">
        <v>134</v>
      </c>
      <c r="C36" s="8" t="s">
        <v>193</v>
      </c>
      <c r="D36" s="54" t="s">
        <v>194</v>
      </c>
      <c r="E36" s="73">
        <v>6110.2</v>
      </c>
      <c r="G36" s="124"/>
      <c r="I36" s="119"/>
    </row>
    <row r="37" spans="2:9" ht="45" customHeight="1">
      <c r="B37" s="15" t="s">
        <v>48</v>
      </c>
      <c r="C37" s="8" t="s">
        <v>137</v>
      </c>
      <c r="D37" s="54" t="s">
        <v>182</v>
      </c>
      <c r="E37" s="9">
        <f>E38</f>
        <v>2889.2000000000003</v>
      </c>
      <c r="G37" s="123"/>
      <c r="I37" s="119"/>
    </row>
    <row r="38" spans="2:9" ht="60" customHeight="1">
      <c r="B38" s="15" t="s">
        <v>134</v>
      </c>
      <c r="C38" s="8" t="s">
        <v>138</v>
      </c>
      <c r="D38" s="54" t="s">
        <v>183</v>
      </c>
      <c r="E38" s="9">
        <f>SUM(E39:E40)</f>
        <v>2889.2000000000003</v>
      </c>
      <c r="G38" s="123"/>
      <c r="I38" s="119"/>
    </row>
    <row r="39" spans="2:9" ht="43.5" customHeight="1">
      <c r="B39" s="15" t="s">
        <v>134</v>
      </c>
      <c r="C39" s="8" t="s">
        <v>140</v>
      </c>
      <c r="D39" s="54" t="s">
        <v>310</v>
      </c>
      <c r="E39" s="9">
        <v>2322.3</v>
      </c>
      <c r="G39" s="123"/>
      <c r="I39" s="119"/>
    </row>
    <row r="40" spans="2:9" ht="36">
      <c r="B40" s="15" t="s">
        <v>134</v>
      </c>
      <c r="C40" s="8" t="s">
        <v>141</v>
      </c>
      <c r="D40" s="54" t="s">
        <v>311</v>
      </c>
      <c r="E40" s="73">
        <v>566.9</v>
      </c>
      <c r="G40" s="124"/>
      <c r="I40" s="119"/>
    </row>
    <row r="41" spans="2:9" ht="12.75">
      <c r="B41" s="41"/>
      <c r="C41" s="46"/>
      <c r="D41" s="10" t="s">
        <v>75</v>
      </c>
      <c r="E41" s="12">
        <f>SUM(E7,E26)</f>
        <v>80079.6</v>
      </c>
      <c r="G41" s="114"/>
      <c r="I41" s="119"/>
    </row>
    <row r="43" ht="12.75">
      <c r="C43" s="63"/>
    </row>
    <row r="44" ht="12.75">
      <c r="C44" s="63"/>
    </row>
  </sheetData>
  <sheetProtection/>
  <mergeCells count="4">
    <mergeCell ref="B5:B6"/>
    <mergeCell ref="C5:C6"/>
    <mergeCell ref="D5:D6"/>
    <mergeCell ref="E5:E6"/>
  </mergeCells>
  <printOptions/>
  <pageMargins left="0.7480314960629921" right="0.7480314960629921" top="0.3937007874015748" bottom="0.393700787401574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7"/>
  <sheetViews>
    <sheetView zoomScalePageLayoutView="0" workbookViewId="0" topLeftCell="A1">
      <selection activeCell="C2" sqref="C2:G3"/>
    </sheetView>
  </sheetViews>
  <sheetFormatPr defaultColWidth="9.00390625" defaultRowHeight="12.75"/>
  <cols>
    <col min="1" max="1" width="6.125" style="68" customWidth="1"/>
    <col min="2" max="2" width="71.125" style="68" customWidth="1"/>
    <col min="3" max="3" width="5.625" style="68" customWidth="1"/>
    <col min="4" max="4" width="7.75390625" style="68" customWidth="1"/>
    <col min="5" max="5" width="10.00390625" style="68" customWidth="1"/>
    <col min="6" max="6" width="9.125" style="68" customWidth="1"/>
    <col min="7" max="7" width="11.25390625" style="68" customWidth="1"/>
    <col min="8" max="16384" width="9.125" style="68" customWidth="1"/>
  </cols>
  <sheetData>
    <row r="1" spans="3:7" ht="12.75" customHeight="1">
      <c r="C1" s="152" t="s">
        <v>127</v>
      </c>
      <c r="D1" s="152"/>
      <c r="E1" s="152"/>
      <c r="F1" s="152"/>
      <c r="G1" s="152"/>
    </row>
    <row r="2" spans="3:7" ht="12.75" customHeight="1">
      <c r="C2" s="153" t="s">
        <v>393</v>
      </c>
      <c r="D2" s="153"/>
      <c r="E2" s="153"/>
      <c r="F2" s="153"/>
      <c r="G2" s="153"/>
    </row>
    <row r="3" spans="2:7" ht="29.25" customHeight="1">
      <c r="B3" s="84"/>
      <c r="C3" s="153"/>
      <c r="D3" s="153"/>
      <c r="E3" s="153"/>
      <c r="F3" s="153"/>
      <c r="G3" s="153"/>
    </row>
    <row r="5" spans="2:7" ht="12.75">
      <c r="B5" s="154" t="s">
        <v>392</v>
      </c>
      <c r="C5" s="154"/>
      <c r="D5" s="154"/>
      <c r="E5" s="154"/>
      <c r="F5" s="154"/>
      <c r="G5" s="154"/>
    </row>
    <row r="6" spans="2:7" ht="12.75">
      <c r="B6" s="68" t="s">
        <v>77</v>
      </c>
      <c r="G6" s="68" t="s">
        <v>24</v>
      </c>
    </row>
    <row r="7" spans="1:7" ht="51">
      <c r="A7" s="70" t="s">
        <v>16</v>
      </c>
      <c r="B7" s="72" t="s">
        <v>65</v>
      </c>
      <c r="C7" s="65" t="s">
        <v>201</v>
      </c>
      <c r="D7" s="65" t="s">
        <v>100</v>
      </c>
      <c r="E7" s="65" t="s">
        <v>101</v>
      </c>
      <c r="F7" s="65" t="s">
        <v>102</v>
      </c>
      <c r="G7" s="65" t="s">
        <v>15</v>
      </c>
    </row>
    <row r="8" spans="1:7" ht="12.75">
      <c r="A8" s="70"/>
      <c r="B8" s="72"/>
      <c r="C8" s="70"/>
      <c r="D8" s="71"/>
      <c r="E8" s="71"/>
      <c r="F8" s="71"/>
      <c r="G8" s="71"/>
    </row>
    <row r="9" spans="1:9" ht="31.5">
      <c r="A9" s="48"/>
      <c r="B9" s="60" t="s">
        <v>200</v>
      </c>
      <c r="C9" s="59"/>
      <c r="D9" s="47"/>
      <c r="E9" s="47"/>
      <c r="F9" s="47"/>
      <c r="G9" s="12">
        <f>SUM(G10,G26,G110,G115,G120,G132)</f>
        <v>80113.6</v>
      </c>
      <c r="I9" s="74"/>
    </row>
    <row r="10" spans="1:7" ht="25.5">
      <c r="A10" s="48" t="s">
        <v>82</v>
      </c>
      <c r="B10" s="129" t="s">
        <v>192</v>
      </c>
      <c r="C10" s="59">
        <v>904</v>
      </c>
      <c r="D10" s="47"/>
      <c r="E10" s="47"/>
      <c r="F10" s="47"/>
      <c r="G10" s="12">
        <f>SUM(G11,G22)</f>
        <v>5103.799999999999</v>
      </c>
    </row>
    <row r="11" spans="1:7" ht="12.75">
      <c r="A11" s="48">
        <v>1</v>
      </c>
      <c r="B11" s="61" t="s">
        <v>66</v>
      </c>
      <c r="C11" s="59">
        <v>904</v>
      </c>
      <c r="D11" s="47" t="s">
        <v>14</v>
      </c>
      <c r="E11" s="47"/>
      <c r="F11" s="47"/>
      <c r="G11" s="12">
        <f>SUM(G12,G15)</f>
        <v>4876.999999999999</v>
      </c>
    </row>
    <row r="12" spans="1:7" ht="25.5">
      <c r="A12" s="130" t="s">
        <v>17</v>
      </c>
      <c r="B12" s="131" t="s">
        <v>185</v>
      </c>
      <c r="C12" s="59">
        <v>904</v>
      </c>
      <c r="D12" s="132" t="s">
        <v>73</v>
      </c>
      <c r="E12" s="47"/>
      <c r="F12" s="47"/>
      <c r="G12" s="12">
        <f>G13</f>
        <v>979.9</v>
      </c>
    </row>
    <row r="13" spans="1:7" ht="12.75">
      <c r="A13" s="130"/>
      <c r="B13" s="61" t="s">
        <v>104</v>
      </c>
      <c r="C13" s="59">
        <v>904</v>
      </c>
      <c r="D13" s="132" t="s">
        <v>73</v>
      </c>
      <c r="E13" s="47" t="s">
        <v>105</v>
      </c>
      <c r="F13" s="47"/>
      <c r="G13" s="12">
        <f>G14</f>
        <v>979.9</v>
      </c>
    </row>
    <row r="14" spans="1:7" ht="12.75">
      <c r="A14" s="10"/>
      <c r="B14" s="61" t="s">
        <v>358</v>
      </c>
      <c r="C14" s="59">
        <v>904</v>
      </c>
      <c r="D14" s="47" t="s">
        <v>73</v>
      </c>
      <c r="E14" s="47" t="s">
        <v>105</v>
      </c>
      <c r="F14" s="47" t="s">
        <v>357</v>
      </c>
      <c r="G14" s="12">
        <v>979.9</v>
      </c>
    </row>
    <row r="15" spans="1:7" ht="38.25">
      <c r="A15" s="10" t="s">
        <v>46</v>
      </c>
      <c r="B15" s="61" t="s">
        <v>328</v>
      </c>
      <c r="C15" s="59">
        <v>904</v>
      </c>
      <c r="D15" s="132" t="s">
        <v>36</v>
      </c>
      <c r="E15" s="47"/>
      <c r="F15" s="47"/>
      <c r="G15" s="12">
        <f>SUM(G16,G18)</f>
        <v>3897.0999999999995</v>
      </c>
    </row>
    <row r="16" spans="1:7" ht="25.5">
      <c r="A16" s="10" t="s">
        <v>284</v>
      </c>
      <c r="B16" s="61" t="s">
        <v>312</v>
      </c>
      <c r="C16" s="59">
        <v>904</v>
      </c>
      <c r="D16" s="132" t="s">
        <v>36</v>
      </c>
      <c r="E16" s="47" t="s">
        <v>150</v>
      </c>
      <c r="F16" s="47"/>
      <c r="G16" s="12">
        <f>G17</f>
        <v>103.7</v>
      </c>
    </row>
    <row r="17" spans="1:7" ht="12.75">
      <c r="A17" s="10"/>
      <c r="B17" s="61" t="s">
        <v>358</v>
      </c>
      <c r="C17" s="59">
        <v>904</v>
      </c>
      <c r="D17" s="132" t="s">
        <v>36</v>
      </c>
      <c r="E17" s="47" t="s">
        <v>150</v>
      </c>
      <c r="F17" s="47" t="s">
        <v>357</v>
      </c>
      <c r="G17" s="12">
        <v>103.7</v>
      </c>
    </row>
    <row r="18" spans="1:7" ht="25.5">
      <c r="A18" s="10" t="s">
        <v>288</v>
      </c>
      <c r="B18" s="133" t="s">
        <v>151</v>
      </c>
      <c r="C18" s="59">
        <v>904</v>
      </c>
      <c r="D18" s="132" t="s">
        <v>36</v>
      </c>
      <c r="E18" s="47" t="s">
        <v>108</v>
      </c>
      <c r="F18" s="47"/>
      <c r="G18" s="12">
        <f>SUM(G19:G21)</f>
        <v>3793.3999999999996</v>
      </c>
    </row>
    <row r="19" spans="1:7" ht="12.75">
      <c r="A19" s="10"/>
      <c r="B19" s="61" t="s">
        <v>358</v>
      </c>
      <c r="C19" s="59">
        <v>904</v>
      </c>
      <c r="D19" s="132" t="s">
        <v>36</v>
      </c>
      <c r="E19" s="47" t="s">
        <v>108</v>
      </c>
      <c r="F19" s="47" t="s">
        <v>357</v>
      </c>
      <c r="G19" s="12">
        <v>2479.1</v>
      </c>
    </row>
    <row r="20" spans="1:7" ht="12.75">
      <c r="A20" s="10"/>
      <c r="B20" s="61" t="s">
        <v>348</v>
      </c>
      <c r="C20" s="59">
        <v>904</v>
      </c>
      <c r="D20" s="132" t="s">
        <v>36</v>
      </c>
      <c r="E20" s="47" t="s">
        <v>108</v>
      </c>
      <c r="F20" s="47" t="s">
        <v>347</v>
      </c>
      <c r="G20" s="12">
        <v>1309.3</v>
      </c>
    </row>
    <row r="21" spans="1:7" ht="12.75">
      <c r="A21" s="10"/>
      <c r="B21" s="61" t="s">
        <v>360</v>
      </c>
      <c r="C21" s="59">
        <v>904</v>
      </c>
      <c r="D21" s="132" t="s">
        <v>36</v>
      </c>
      <c r="E21" s="47" t="s">
        <v>108</v>
      </c>
      <c r="F21" s="47" t="s">
        <v>359</v>
      </c>
      <c r="G21" s="12">
        <v>5</v>
      </c>
    </row>
    <row r="22" spans="1:7" ht="12.75">
      <c r="A22" s="10">
        <v>2</v>
      </c>
      <c r="B22" s="61" t="s">
        <v>72</v>
      </c>
      <c r="C22" s="59">
        <v>904</v>
      </c>
      <c r="D22" s="47" t="s">
        <v>43</v>
      </c>
      <c r="E22" s="47"/>
      <c r="F22" s="47"/>
      <c r="G22" s="12">
        <f>G23</f>
        <v>226.8</v>
      </c>
    </row>
    <row r="23" spans="1:7" ht="12.75">
      <c r="A23" s="42" t="s">
        <v>18</v>
      </c>
      <c r="B23" s="134" t="s">
        <v>216</v>
      </c>
      <c r="C23" s="59">
        <v>904</v>
      </c>
      <c r="D23" s="47" t="s">
        <v>215</v>
      </c>
      <c r="E23" s="47" t="s">
        <v>326</v>
      </c>
      <c r="F23" s="47"/>
      <c r="G23" s="12">
        <f>G24</f>
        <v>226.8</v>
      </c>
    </row>
    <row r="24" spans="1:7" ht="25.5">
      <c r="A24" s="10"/>
      <c r="B24" s="61" t="s">
        <v>327</v>
      </c>
      <c r="C24" s="59">
        <v>904</v>
      </c>
      <c r="D24" s="47" t="s">
        <v>215</v>
      </c>
      <c r="E24" s="47" t="s">
        <v>297</v>
      </c>
      <c r="F24" s="47"/>
      <c r="G24" s="12">
        <f>G25</f>
        <v>226.8</v>
      </c>
    </row>
    <row r="25" spans="1:7" ht="12.75">
      <c r="A25" s="42"/>
      <c r="B25" s="61" t="s">
        <v>346</v>
      </c>
      <c r="C25" s="59">
        <v>904</v>
      </c>
      <c r="D25" s="47" t="s">
        <v>215</v>
      </c>
      <c r="E25" s="47" t="s">
        <v>297</v>
      </c>
      <c r="F25" s="47" t="s">
        <v>290</v>
      </c>
      <c r="G25" s="12">
        <v>226.8</v>
      </c>
    </row>
    <row r="26" spans="1:7" ht="27.75" customHeight="1">
      <c r="A26" s="48" t="s">
        <v>83</v>
      </c>
      <c r="B26" s="61" t="s">
        <v>103</v>
      </c>
      <c r="C26" s="59"/>
      <c r="D26" s="135"/>
      <c r="E26" s="78"/>
      <c r="F26" s="78"/>
      <c r="G26" s="12">
        <f>SUM(G27,G45,G50,G78,G93,G98,G102,G106)</f>
        <v>49764</v>
      </c>
    </row>
    <row r="27" spans="1:7" ht="12.75">
      <c r="A27" s="48">
        <v>1</v>
      </c>
      <c r="B27" s="61" t="s">
        <v>66</v>
      </c>
      <c r="C27" s="59">
        <v>961</v>
      </c>
      <c r="D27" s="47" t="s">
        <v>14</v>
      </c>
      <c r="E27" s="47"/>
      <c r="F27" s="47"/>
      <c r="G27" s="12">
        <f>SUM(G28,G35,G38)</f>
        <v>16092.4</v>
      </c>
    </row>
    <row r="28" spans="1:7" ht="39.75" customHeight="1">
      <c r="A28" s="42" t="s">
        <v>17</v>
      </c>
      <c r="B28" s="61" t="s">
        <v>191</v>
      </c>
      <c r="C28" s="59">
        <v>961</v>
      </c>
      <c r="D28" s="132" t="s">
        <v>13</v>
      </c>
      <c r="E28" s="47"/>
      <c r="F28" s="47"/>
      <c r="G28" s="12">
        <f>SUM(G29,G31)</f>
        <v>12982.4</v>
      </c>
    </row>
    <row r="29" spans="1:7" ht="12.75">
      <c r="A29" s="42" t="s">
        <v>278</v>
      </c>
      <c r="B29" s="61" t="s">
        <v>109</v>
      </c>
      <c r="C29" s="59">
        <v>961</v>
      </c>
      <c r="D29" s="47" t="s">
        <v>13</v>
      </c>
      <c r="E29" s="47" t="s">
        <v>110</v>
      </c>
      <c r="F29" s="47"/>
      <c r="G29" s="12">
        <f>G30</f>
        <v>979.9</v>
      </c>
    </row>
    <row r="30" spans="1:7" ht="12.75">
      <c r="A30" s="42"/>
      <c r="B30" s="61" t="s">
        <v>358</v>
      </c>
      <c r="C30" s="59">
        <v>961</v>
      </c>
      <c r="D30" s="47" t="s">
        <v>13</v>
      </c>
      <c r="E30" s="47" t="s">
        <v>110</v>
      </c>
      <c r="F30" s="47" t="s">
        <v>357</v>
      </c>
      <c r="G30" s="12">
        <v>979.9</v>
      </c>
    </row>
    <row r="31" spans="1:7" ht="25.5">
      <c r="A31" s="42" t="s">
        <v>279</v>
      </c>
      <c r="B31" s="61" t="s">
        <v>152</v>
      </c>
      <c r="C31" s="59">
        <v>961</v>
      </c>
      <c r="D31" s="132" t="s">
        <v>13</v>
      </c>
      <c r="E31" s="47" t="s">
        <v>153</v>
      </c>
      <c r="F31" s="47"/>
      <c r="G31" s="12">
        <f>SUM(G32:G34)</f>
        <v>12002.5</v>
      </c>
    </row>
    <row r="32" spans="1:7" ht="12.75">
      <c r="A32" s="42"/>
      <c r="B32" s="61" t="s">
        <v>358</v>
      </c>
      <c r="C32" s="59">
        <v>961</v>
      </c>
      <c r="D32" s="132" t="s">
        <v>13</v>
      </c>
      <c r="E32" s="47" t="s">
        <v>153</v>
      </c>
      <c r="F32" s="47" t="s">
        <v>357</v>
      </c>
      <c r="G32" s="12">
        <v>10623</v>
      </c>
    </row>
    <row r="33" spans="1:7" ht="12.75">
      <c r="A33" s="42"/>
      <c r="B33" s="61" t="s">
        <v>348</v>
      </c>
      <c r="C33" s="59">
        <v>961</v>
      </c>
      <c r="D33" s="132" t="s">
        <v>13</v>
      </c>
      <c r="E33" s="47" t="s">
        <v>153</v>
      </c>
      <c r="F33" s="47" t="s">
        <v>347</v>
      </c>
      <c r="G33" s="12">
        <v>1334.5</v>
      </c>
    </row>
    <row r="34" spans="1:7" ht="12.75">
      <c r="A34" s="42"/>
      <c r="B34" s="61" t="s">
        <v>360</v>
      </c>
      <c r="C34" s="59">
        <v>961</v>
      </c>
      <c r="D34" s="47" t="s">
        <v>13</v>
      </c>
      <c r="E34" s="47" t="s">
        <v>153</v>
      </c>
      <c r="F34" s="47" t="s">
        <v>359</v>
      </c>
      <c r="G34" s="12">
        <v>45</v>
      </c>
    </row>
    <row r="35" spans="1:7" ht="12.75">
      <c r="A35" s="10" t="s">
        <v>46</v>
      </c>
      <c r="B35" s="61" t="s">
        <v>80</v>
      </c>
      <c r="C35" s="59">
        <v>961</v>
      </c>
      <c r="D35" s="47" t="s">
        <v>206</v>
      </c>
      <c r="E35" s="47"/>
      <c r="F35" s="47"/>
      <c r="G35" s="12">
        <f>G36</f>
        <v>1500</v>
      </c>
    </row>
    <row r="36" spans="1:7" ht="12.75">
      <c r="A36" s="10"/>
      <c r="B36" s="61" t="s">
        <v>81</v>
      </c>
      <c r="C36" s="59">
        <v>961</v>
      </c>
      <c r="D36" s="47" t="s">
        <v>206</v>
      </c>
      <c r="E36" s="47" t="s">
        <v>111</v>
      </c>
      <c r="F36" s="47"/>
      <c r="G36" s="12">
        <f>G37</f>
        <v>1500</v>
      </c>
    </row>
    <row r="37" spans="1:7" ht="12.75">
      <c r="A37" s="10"/>
      <c r="B37" s="61" t="s">
        <v>356</v>
      </c>
      <c r="C37" s="59">
        <v>961</v>
      </c>
      <c r="D37" s="47" t="s">
        <v>206</v>
      </c>
      <c r="E37" s="47" t="s">
        <v>111</v>
      </c>
      <c r="F37" s="47" t="s">
        <v>343</v>
      </c>
      <c r="G37" s="12">
        <v>1500</v>
      </c>
    </row>
    <row r="38" spans="1:7" ht="12.75">
      <c r="A38" s="10" t="s">
        <v>143</v>
      </c>
      <c r="B38" s="61" t="s">
        <v>67</v>
      </c>
      <c r="C38" s="59">
        <v>961</v>
      </c>
      <c r="D38" s="47" t="s">
        <v>207</v>
      </c>
      <c r="E38" s="47"/>
      <c r="F38" s="47"/>
      <c r="G38" s="12">
        <f>G39+G41+G43</f>
        <v>1610</v>
      </c>
    </row>
    <row r="39" spans="1:7" ht="25.5">
      <c r="A39" s="10" t="s">
        <v>259</v>
      </c>
      <c r="B39" s="61" t="s">
        <v>221</v>
      </c>
      <c r="C39" s="59">
        <v>961</v>
      </c>
      <c r="D39" s="47" t="s">
        <v>207</v>
      </c>
      <c r="E39" s="47" t="s">
        <v>222</v>
      </c>
      <c r="F39" s="47"/>
      <c r="G39" s="12">
        <f>G40</f>
        <v>150</v>
      </c>
    </row>
    <row r="40" spans="1:7" ht="12.75">
      <c r="A40" s="10"/>
      <c r="B40" s="61" t="s">
        <v>348</v>
      </c>
      <c r="C40" s="59">
        <v>961</v>
      </c>
      <c r="D40" s="47" t="s">
        <v>207</v>
      </c>
      <c r="E40" s="47" t="s">
        <v>222</v>
      </c>
      <c r="F40" s="47" t="s">
        <v>347</v>
      </c>
      <c r="G40" s="12">
        <v>150</v>
      </c>
    </row>
    <row r="41" spans="1:7" ht="12.75">
      <c r="A41" s="10" t="s">
        <v>295</v>
      </c>
      <c r="B41" s="61" t="s">
        <v>362</v>
      </c>
      <c r="C41" s="59">
        <v>961</v>
      </c>
      <c r="D41" s="47" t="s">
        <v>207</v>
      </c>
      <c r="E41" s="47" t="s">
        <v>363</v>
      </c>
      <c r="F41" s="47"/>
      <c r="G41" s="12">
        <f>G42</f>
        <v>1400</v>
      </c>
    </row>
    <row r="42" spans="1:7" ht="12.75">
      <c r="A42" s="10"/>
      <c r="B42" s="61" t="s">
        <v>348</v>
      </c>
      <c r="C42" s="59">
        <v>961</v>
      </c>
      <c r="D42" s="47" t="s">
        <v>207</v>
      </c>
      <c r="E42" s="47" t="s">
        <v>363</v>
      </c>
      <c r="F42" s="47" t="s">
        <v>347</v>
      </c>
      <c r="G42" s="12">
        <v>1400</v>
      </c>
    </row>
    <row r="43" spans="1:7" ht="38.25">
      <c r="A43" s="10" t="s">
        <v>361</v>
      </c>
      <c r="B43" s="61" t="s">
        <v>188</v>
      </c>
      <c r="C43" s="59">
        <v>961</v>
      </c>
      <c r="D43" s="47" t="s">
        <v>207</v>
      </c>
      <c r="E43" s="47" t="s">
        <v>296</v>
      </c>
      <c r="F43" s="47"/>
      <c r="G43" s="12">
        <f>G44</f>
        <v>60</v>
      </c>
    </row>
    <row r="44" spans="1:7" ht="12.75">
      <c r="A44" s="10"/>
      <c r="B44" s="61" t="s">
        <v>355</v>
      </c>
      <c r="C44" s="59">
        <v>961</v>
      </c>
      <c r="D44" s="47" t="s">
        <v>207</v>
      </c>
      <c r="E44" s="47" t="s">
        <v>296</v>
      </c>
      <c r="F44" s="47" t="s">
        <v>354</v>
      </c>
      <c r="G44" s="12">
        <v>60</v>
      </c>
    </row>
    <row r="45" spans="1:7" ht="25.5">
      <c r="A45" s="10">
        <v>2</v>
      </c>
      <c r="B45" s="61" t="s">
        <v>68</v>
      </c>
      <c r="C45" s="59">
        <v>961</v>
      </c>
      <c r="D45" s="47" t="s">
        <v>38</v>
      </c>
      <c r="E45" s="47"/>
      <c r="F45" s="47"/>
      <c r="G45" s="12">
        <f>G46</f>
        <v>550</v>
      </c>
    </row>
    <row r="46" spans="1:9" ht="25.5">
      <c r="A46" s="10" t="s">
        <v>18</v>
      </c>
      <c r="B46" s="61" t="s">
        <v>186</v>
      </c>
      <c r="C46" s="59">
        <v>961</v>
      </c>
      <c r="D46" s="47" t="s">
        <v>39</v>
      </c>
      <c r="E46" s="47"/>
      <c r="F46" s="47"/>
      <c r="G46" s="12">
        <f>G48</f>
        <v>550</v>
      </c>
      <c r="I46" s="74"/>
    </row>
    <row r="47" spans="1:9" ht="18.75">
      <c r="A47" s="10"/>
      <c r="B47" s="61" t="s">
        <v>349</v>
      </c>
      <c r="C47" s="59">
        <v>961</v>
      </c>
      <c r="D47" s="47" t="s">
        <v>39</v>
      </c>
      <c r="E47" s="47" t="s">
        <v>350</v>
      </c>
      <c r="F47" s="47"/>
      <c r="G47" s="12">
        <f>G48</f>
        <v>550</v>
      </c>
      <c r="I47" s="74"/>
    </row>
    <row r="48" spans="1:7" ht="42" customHeight="1">
      <c r="A48" s="10"/>
      <c r="B48" s="61" t="s">
        <v>159</v>
      </c>
      <c r="C48" s="59">
        <v>961</v>
      </c>
      <c r="D48" s="47" t="s">
        <v>39</v>
      </c>
      <c r="E48" s="47" t="s">
        <v>158</v>
      </c>
      <c r="F48" s="47"/>
      <c r="G48" s="12">
        <f>G49</f>
        <v>550</v>
      </c>
    </row>
    <row r="49" spans="1:7" ht="12.75">
      <c r="A49" s="10"/>
      <c r="B49" s="61" t="s">
        <v>348</v>
      </c>
      <c r="C49" s="59">
        <v>961</v>
      </c>
      <c r="D49" s="47" t="s">
        <v>39</v>
      </c>
      <c r="E49" s="47" t="s">
        <v>158</v>
      </c>
      <c r="F49" s="47" t="s">
        <v>347</v>
      </c>
      <c r="G49" s="12">
        <v>550</v>
      </c>
    </row>
    <row r="50" spans="1:7" ht="13.5" customHeight="1">
      <c r="A50" s="10">
        <v>3</v>
      </c>
      <c r="B50" s="61" t="s">
        <v>69</v>
      </c>
      <c r="C50" s="59">
        <v>961</v>
      </c>
      <c r="D50" s="47" t="s">
        <v>37</v>
      </c>
      <c r="E50" s="47"/>
      <c r="F50" s="47"/>
      <c r="G50" s="12">
        <f>G51</f>
        <v>20891.3</v>
      </c>
    </row>
    <row r="51" spans="1:7" ht="12.75">
      <c r="A51" s="10" t="s">
        <v>19</v>
      </c>
      <c r="B51" s="61" t="s">
        <v>88</v>
      </c>
      <c r="C51" s="59">
        <v>961</v>
      </c>
      <c r="D51" s="47" t="s">
        <v>115</v>
      </c>
      <c r="E51" s="47"/>
      <c r="F51" s="47"/>
      <c r="G51" s="12">
        <f>SUM(G52,G59,G66,G73)</f>
        <v>20891.3</v>
      </c>
    </row>
    <row r="52" spans="1:7" ht="25.5" customHeight="1">
      <c r="A52" s="10" t="s">
        <v>195</v>
      </c>
      <c r="B52" s="134" t="s">
        <v>329</v>
      </c>
      <c r="C52" s="136">
        <v>961</v>
      </c>
      <c r="D52" s="137" t="s">
        <v>115</v>
      </c>
      <c r="E52" s="137" t="s">
        <v>114</v>
      </c>
      <c r="F52" s="137"/>
      <c r="G52" s="138">
        <f>SUM(G53,G55,G57)</f>
        <v>13727</v>
      </c>
    </row>
    <row r="53" spans="1:7" ht="30" customHeight="1">
      <c r="A53" s="42"/>
      <c r="B53" s="61" t="s">
        <v>313</v>
      </c>
      <c r="C53" s="59">
        <v>961</v>
      </c>
      <c r="D53" s="47" t="s">
        <v>115</v>
      </c>
      <c r="E53" s="47" t="s">
        <v>120</v>
      </c>
      <c r="F53" s="47"/>
      <c r="G53" s="12">
        <f>G54</f>
        <v>12007</v>
      </c>
    </row>
    <row r="54" spans="1:7" ht="12.75">
      <c r="A54" s="42"/>
      <c r="B54" s="61" t="s">
        <v>348</v>
      </c>
      <c r="C54" s="59">
        <v>961</v>
      </c>
      <c r="D54" s="47" t="s">
        <v>115</v>
      </c>
      <c r="E54" s="47" t="s">
        <v>120</v>
      </c>
      <c r="F54" s="47" t="s">
        <v>347</v>
      </c>
      <c r="G54" s="12">
        <v>12007</v>
      </c>
    </row>
    <row r="55" spans="1:7" ht="12.75">
      <c r="A55" s="42"/>
      <c r="B55" s="61" t="s">
        <v>165</v>
      </c>
      <c r="C55" s="59">
        <v>961</v>
      </c>
      <c r="D55" s="47" t="s">
        <v>115</v>
      </c>
      <c r="E55" s="47" t="s">
        <v>166</v>
      </c>
      <c r="F55" s="47"/>
      <c r="G55" s="12">
        <f>G56</f>
        <v>1000</v>
      </c>
    </row>
    <row r="56" spans="1:7" ht="12.75">
      <c r="A56" s="42"/>
      <c r="B56" s="61" t="s">
        <v>348</v>
      </c>
      <c r="C56" s="59">
        <v>961</v>
      </c>
      <c r="D56" s="47" t="s">
        <v>115</v>
      </c>
      <c r="E56" s="47" t="s">
        <v>261</v>
      </c>
      <c r="F56" s="47" t="s">
        <v>347</v>
      </c>
      <c r="G56" s="12">
        <v>1000</v>
      </c>
    </row>
    <row r="57" spans="1:7" ht="47.25" customHeight="1">
      <c r="A57" s="42"/>
      <c r="B57" s="61" t="s">
        <v>199</v>
      </c>
      <c r="C57" s="59">
        <v>961</v>
      </c>
      <c r="D57" s="47" t="s">
        <v>115</v>
      </c>
      <c r="E57" s="47" t="s">
        <v>167</v>
      </c>
      <c r="F57" s="47"/>
      <c r="G57" s="12">
        <f>G58</f>
        <v>720</v>
      </c>
    </row>
    <row r="58" spans="1:7" ht="12.75">
      <c r="A58" s="42"/>
      <c r="B58" s="61" t="s">
        <v>348</v>
      </c>
      <c r="C58" s="59">
        <v>961</v>
      </c>
      <c r="D58" s="47" t="s">
        <v>115</v>
      </c>
      <c r="E58" s="47" t="s">
        <v>167</v>
      </c>
      <c r="F58" s="47" t="s">
        <v>347</v>
      </c>
      <c r="G58" s="12">
        <v>720</v>
      </c>
    </row>
    <row r="59" spans="1:7" ht="38.25">
      <c r="A59" s="42" t="s">
        <v>263</v>
      </c>
      <c r="B59" s="61" t="s">
        <v>319</v>
      </c>
      <c r="C59" s="59">
        <v>961</v>
      </c>
      <c r="D59" s="47" t="s">
        <v>115</v>
      </c>
      <c r="E59" s="47" t="s">
        <v>164</v>
      </c>
      <c r="F59" s="47"/>
      <c r="G59" s="12">
        <f>SUM(G60,G62,G64)</f>
        <v>2800</v>
      </c>
    </row>
    <row r="60" spans="1:7" ht="25.5">
      <c r="A60" s="42"/>
      <c r="B60" s="61" t="s">
        <v>377</v>
      </c>
      <c r="C60" s="59">
        <v>961</v>
      </c>
      <c r="D60" s="47" t="s">
        <v>115</v>
      </c>
      <c r="E60" s="47" t="s">
        <v>376</v>
      </c>
      <c r="F60" s="47"/>
      <c r="G60" s="12">
        <f>G61</f>
        <v>500</v>
      </c>
    </row>
    <row r="61" spans="1:7" ht="12.75">
      <c r="A61" s="42"/>
      <c r="B61" s="61" t="s">
        <v>348</v>
      </c>
      <c r="C61" s="59">
        <v>961</v>
      </c>
      <c r="D61" s="47" t="s">
        <v>115</v>
      </c>
      <c r="E61" s="47" t="s">
        <v>376</v>
      </c>
      <c r="F61" s="47" t="s">
        <v>347</v>
      </c>
      <c r="G61" s="12">
        <v>500</v>
      </c>
    </row>
    <row r="62" spans="1:7" ht="25.5">
      <c r="A62" s="42"/>
      <c r="B62" s="61" t="s">
        <v>320</v>
      </c>
      <c r="C62" s="59">
        <v>961</v>
      </c>
      <c r="D62" s="47" t="s">
        <v>115</v>
      </c>
      <c r="E62" s="47" t="s">
        <v>197</v>
      </c>
      <c r="F62" s="47"/>
      <c r="G62" s="12">
        <f>G63</f>
        <v>300</v>
      </c>
    </row>
    <row r="63" spans="1:7" ht="12.75">
      <c r="A63" s="42"/>
      <c r="B63" s="61" t="s">
        <v>348</v>
      </c>
      <c r="C63" s="59">
        <v>961</v>
      </c>
      <c r="D63" s="47" t="s">
        <v>115</v>
      </c>
      <c r="E63" s="47" t="s">
        <v>197</v>
      </c>
      <c r="F63" s="47" t="s">
        <v>347</v>
      </c>
      <c r="G63" s="12">
        <v>300</v>
      </c>
    </row>
    <row r="64" spans="1:7" ht="12.75">
      <c r="A64" s="42"/>
      <c r="B64" s="61" t="s">
        <v>196</v>
      </c>
      <c r="C64" s="59">
        <v>961</v>
      </c>
      <c r="D64" s="47" t="s">
        <v>115</v>
      </c>
      <c r="E64" s="47" t="s">
        <v>339</v>
      </c>
      <c r="F64" s="47"/>
      <c r="G64" s="12">
        <f>G65</f>
        <v>2000</v>
      </c>
    </row>
    <row r="65" spans="1:7" ht="12.75">
      <c r="A65" s="42"/>
      <c r="B65" s="61" t="s">
        <v>348</v>
      </c>
      <c r="C65" s="59">
        <v>961</v>
      </c>
      <c r="D65" s="47" t="s">
        <v>115</v>
      </c>
      <c r="E65" s="47" t="s">
        <v>339</v>
      </c>
      <c r="F65" s="47" t="s">
        <v>347</v>
      </c>
      <c r="G65" s="12">
        <v>2000</v>
      </c>
    </row>
    <row r="66" spans="1:7" ht="12.75">
      <c r="A66" s="42" t="s">
        <v>264</v>
      </c>
      <c r="B66" s="134" t="s">
        <v>321</v>
      </c>
      <c r="C66" s="136">
        <v>961</v>
      </c>
      <c r="D66" s="137" t="s">
        <v>115</v>
      </c>
      <c r="E66" s="137" t="s">
        <v>116</v>
      </c>
      <c r="F66" s="137"/>
      <c r="G66" s="12">
        <f>SUM(G67,G69,G71)</f>
        <v>1417</v>
      </c>
    </row>
    <row r="67" spans="1:7" ht="25.5">
      <c r="A67" s="42"/>
      <c r="B67" s="128" t="s">
        <v>298</v>
      </c>
      <c r="C67" s="139">
        <v>961</v>
      </c>
      <c r="D67" s="67" t="s">
        <v>115</v>
      </c>
      <c r="E67" s="67" t="s">
        <v>169</v>
      </c>
      <c r="F67" s="66"/>
      <c r="G67" s="138">
        <f>G68</f>
        <v>417</v>
      </c>
    </row>
    <row r="68" spans="1:7" ht="12.75">
      <c r="A68" s="42"/>
      <c r="B68" s="127" t="s">
        <v>348</v>
      </c>
      <c r="C68" s="140">
        <v>961</v>
      </c>
      <c r="D68" s="67" t="s">
        <v>115</v>
      </c>
      <c r="E68" s="67" t="s">
        <v>169</v>
      </c>
      <c r="F68" s="66" t="s">
        <v>347</v>
      </c>
      <c r="G68" s="138">
        <v>417</v>
      </c>
    </row>
    <row r="69" spans="1:7" ht="12.75">
      <c r="A69" s="42"/>
      <c r="B69" s="61" t="s">
        <v>299</v>
      </c>
      <c r="C69" s="59">
        <v>961</v>
      </c>
      <c r="D69" s="47" t="s">
        <v>115</v>
      </c>
      <c r="E69" s="47" t="s">
        <v>117</v>
      </c>
      <c r="F69" s="47"/>
      <c r="G69" s="12">
        <f>G70</f>
        <v>500</v>
      </c>
    </row>
    <row r="70" spans="1:7" ht="12.75">
      <c r="A70" s="42"/>
      <c r="B70" s="61" t="s">
        <v>348</v>
      </c>
      <c r="C70" s="59">
        <v>961</v>
      </c>
      <c r="D70" s="47" t="s">
        <v>115</v>
      </c>
      <c r="E70" s="47" t="s">
        <v>117</v>
      </c>
      <c r="F70" s="47" t="s">
        <v>347</v>
      </c>
      <c r="G70" s="12">
        <v>500</v>
      </c>
    </row>
    <row r="71" spans="1:7" ht="38.25">
      <c r="A71" s="42"/>
      <c r="B71" s="61" t="s">
        <v>301</v>
      </c>
      <c r="C71" s="59">
        <v>961</v>
      </c>
      <c r="D71" s="47" t="s">
        <v>115</v>
      </c>
      <c r="E71" s="47" t="s">
        <v>300</v>
      </c>
      <c r="F71" s="47"/>
      <c r="G71" s="12">
        <f>G72</f>
        <v>500</v>
      </c>
    </row>
    <row r="72" spans="1:7" ht="12.75">
      <c r="A72" s="42"/>
      <c r="B72" s="61" t="s">
        <v>348</v>
      </c>
      <c r="C72" s="59">
        <v>961</v>
      </c>
      <c r="D72" s="47" t="s">
        <v>115</v>
      </c>
      <c r="E72" s="47" t="s">
        <v>300</v>
      </c>
      <c r="F72" s="47" t="s">
        <v>347</v>
      </c>
      <c r="G72" s="12">
        <v>500</v>
      </c>
    </row>
    <row r="73" spans="1:7" ht="12.75">
      <c r="A73" s="42" t="s">
        <v>314</v>
      </c>
      <c r="B73" s="61" t="s">
        <v>318</v>
      </c>
      <c r="C73" s="59">
        <v>961</v>
      </c>
      <c r="D73" s="47" t="s">
        <v>115</v>
      </c>
      <c r="E73" s="47" t="s">
        <v>316</v>
      </c>
      <c r="F73" s="47"/>
      <c r="G73" s="12">
        <f>SUM(G74,G76)</f>
        <v>2947.3</v>
      </c>
    </row>
    <row r="74" spans="1:7" ht="25.5">
      <c r="A74" s="42"/>
      <c r="B74" s="61" t="s">
        <v>389</v>
      </c>
      <c r="C74" s="59">
        <v>961</v>
      </c>
      <c r="D74" s="47" t="s">
        <v>115</v>
      </c>
      <c r="E74" s="47" t="s">
        <v>379</v>
      </c>
      <c r="F74" s="47"/>
      <c r="G74" s="12">
        <f>G75</f>
        <v>1801.4</v>
      </c>
    </row>
    <row r="75" spans="1:7" ht="12.75">
      <c r="A75" s="42"/>
      <c r="B75" s="61" t="s">
        <v>348</v>
      </c>
      <c r="C75" s="59">
        <v>961</v>
      </c>
      <c r="D75" s="47" t="s">
        <v>115</v>
      </c>
      <c r="E75" s="47" t="s">
        <v>379</v>
      </c>
      <c r="F75" s="47" t="s">
        <v>347</v>
      </c>
      <c r="G75" s="12">
        <v>1801.4</v>
      </c>
    </row>
    <row r="76" spans="1:7" ht="25.5">
      <c r="A76" s="42"/>
      <c r="B76" s="61" t="s">
        <v>390</v>
      </c>
      <c r="C76" s="59">
        <v>961</v>
      </c>
      <c r="D76" s="47" t="s">
        <v>115</v>
      </c>
      <c r="E76" s="47" t="s">
        <v>315</v>
      </c>
      <c r="F76" s="47"/>
      <c r="G76" s="12">
        <f>G77</f>
        <v>1145.9</v>
      </c>
    </row>
    <row r="77" spans="1:7" ht="12.75">
      <c r="A77" s="42"/>
      <c r="B77" s="61" t="s">
        <v>348</v>
      </c>
      <c r="C77" s="59">
        <v>961</v>
      </c>
      <c r="D77" s="47" t="s">
        <v>115</v>
      </c>
      <c r="E77" s="47" t="s">
        <v>315</v>
      </c>
      <c r="F77" s="47" t="s">
        <v>347</v>
      </c>
      <c r="G77" s="12">
        <v>1145.9</v>
      </c>
    </row>
    <row r="78" spans="1:7" ht="12.75">
      <c r="A78" s="10">
        <v>4</v>
      </c>
      <c r="B78" s="61" t="s">
        <v>70</v>
      </c>
      <c r="C78" s="59">
        <v>961</v>
      </c>
      <c r="D78" s="47" t="s">
        <v>40</v>
      </c>
      <c r="E78" s="47"/>
      <c r="F78" s="47"/>
      <c r="G78" s="12">
        <f>G79+G85</f>
        <v>2297</v>
      </c>
    </row>
    <row r="79" spans="1:7" ht="12.75">
      <c r="A79" s="42" t="s">
        <v>20</v>
      </c>
      <c r="B79" s="61" t="s">
        <v>71</v>
      </c>
      <c r="C79" s="59">
        <v>961</v>
      </c>
      <c r="D79" s="47" t="s">
        <v>41</v>
      </c>
      <c r="E79" s="47"/>
      <c r="F79" s="47"/>
      <c r="G79" s="12">
        <f>G80</f>
        <v>1562</v>
      </c>
    </row>
    <row r="80" spans="1:7" ht="12.75">
      <c r="A80" s="42"/>
      <c r="B80" s="61" t="s">
        <v>352</v>
      </c>
      <c r="C80" s="59">
        <v>961</v>
      </c>
      <c r="D80" s="47" t="s">
        <v>41</v>
      </c>
      <c r="E80" s="47" t="s">
        <v>353</v>
      </c>
      <c r="F80" s="47"/>
      <c r="G80" s="12">
        <f>SUM(G81,G83)</f>
        <v>1562</v>
      </c>
    </row>
    <row r="81" spans="1:7" ht="38.25">
      <c r="A81" s="42" t="s">
        <v>324</v>
      </c>
      <c r="B81" s="61" t="s">
        <v>323</v>
      </c>
      <c r="C81" s="59">
        <v>961</v>
      </c>
      <c r="D81" s="47" t="s">
        <v>41</v>
      </c>
      <c r="E81" s="47" t="s">
        <v>118</v>
      </c>
      <c r="F81" s="47"/>
      <c r="G81" s="12">
        <f>G82</f>
        <v>960</v>
      </c>
    </row>
    <row r="82" spans="1:7" ht="12.75">
      <c r="A82" s="70"/>
      <c r="B82" s="61" t="s">
        <v>348</v>
      </c>
      <c r="C82" s="59">
        <v>961</v>
      </c>
      <c r="D82" s="47" t="s">
        <v>41</v>
      </c>
      <c r="E82" s="47" t="s">
        <v>118</v>
      </c>
      <c r="F82" s="47" t="s">
        <v>347</v>
      </c>
      <c r="G82" s="12">
        <v>960</v>
      </c>
    </row>
    <row r="83" spans="1:7" ht="38.25">
      <c r="A83" s="42" t="s">
        <v>325</v>
      </c>
      <c r="B83" s="61" t="s">
        <v>322</v>
      </c>
      <c r="C83" s="59">
        <v>961</v>
      </c>
      <c r="D83" s="47" t="s">
        <v>41</v>
      </c>
      <c r="E83" s="47" t="s">
        <v>341</v>
      </c>
      <c r="F83" s="47"/>
      <c r="G83" s="12">
        <f>G84</f>
        <v>602</v>
      </c>
    </row>
    <row r="84" spans="1:7" ht="12.75">
      <c r="A84" s="70"/>
      <c r="B84" s="61" t="s">
        <v>348</v>
      </c>
      <c r="C84" s="59">
        <v>961</v>
      </c>
      <c r="D84" s="47" t="s">
        <v>41</v>
      </c>
      <c r="E84" s="47" t="s">
        <v>341</v>
      </c>
      <c r="F84" s="47" t="s">
        <v>347</v>
      </c>
      <c r="G84" s="12">
        <v>602</v>
      </c>
    </row>
    <row r="85" spans="1:7" ht="12.75">
      <c r="A85" s="10" t="s">
        <v>198</v>
      </c>
      <c r="B85" s="61" t="s">
        <v>331</v>
      </c>
      <c r="C85" s="59">
        <v>961</v>
      </c>
      <c r="D85" s="47" t="s">
        <v>219</v>
      </c>
      <c r="E85" s="47"/>
      <c r="F85" s="47"/>
      <c r="G85" s="12">
        <f>G86</f>
        <v>735</v>
      </c>
    </row>
    <row r="86" spans="1:7" ht="12.75">
      <c r="A86" s="10"/>
      <c r="B86" s="61" t="s">
        <v>349</v>
      </c>
      <c r="C86" s="59">
        <v>961</v>
      </c>
      <c r="D86" s="47" t="s">
        <v>219</v>
      </c>
      <c r="E86" s="47" t="s">
        <v>350</v>
      </c>
      <c r="F86" s="47"/>
      <c r="G86" s="12">
        <f>SUM(G87,G89,G91)</f>
        <v>735</v>
      </c>
    </row>
    <row r="87" spans="1:7" ht="38.25">
      <c r="A87" s="42" t="s">
        <v>330</v>
      </c>
      <c r="B87" s="61" t="s">
        <v>384</v>
      </c>
      <c r="C87" s="59">
        <v>961</v>
      </c>
      <c r="D87" s="47" t="s">
        <v>219</v>
      </c>
      <c r="E87" s="47" t="s">
        <v>217</v>
      </c>
      <c r="F87" s="47"/>
      <c r="G87" s="12">
        <f>G88</f>
        <v>200</v>
      </c>
    </row>
    <row r="88" spans="1:7" ht="12.75">
      <c r="A88" s="10"/>
      <c r="B88" s="61" t="s">
        <v>348</v>
      </c>
      <c r="C88" s="59">
        <v>961</v>
      </c>
      <c r="D88" s="47" t="s">
        <v>219</v>
      </c>
      <c r="E88" s="47" t="s">
        <v>217</v>
      </c>
      <c r="F88" s="47" t="s">
        <v>347</v>
      </c>
      <c r="G88" s="12">
        <v>200</v>
      </c>
    </row>
    <row r="89" spans="1:7" ht="25.5">
      <c r="A89" s="42" t="s">
        <v>385</v>
      </c>
      <c r="B89" s="61" t="s">
        <v>387</v>
      </c>
      <c r="C89" s="59">
        <v>961</v>
      </c>
      <c r="D89" s="47" t="s">
        <v>219</v>
      </c>
      <c r="E89" s="47" t="s">
        <v>217</v>
      </c>
      <c r="F89" s="47"/>
      <c r="G89" s="12">
        <f>G90</f>
        <v>295</v>
      </c>
    </row>
    <row r="90" spans="1:7" ht="12.75">
      <c r="A90" s="10"/>
      <c r="B90" s="61" t="s">
        <v>348</v>
      </c>
      <c r="C90" s="59">
        <v>961</v>
      </c>
      <c r="D90" s="47" t="s">
        <v>219</v>
      </c>
      <c r="E90" s="47" t="s">
        <v>217</v>
      </c>
      <c r="F90" s="47" t="s">
        <v>347</v>
      </c>
      <c r="G90" s="12">
        <v>295</v>
      </c>
    </row>
    <row r="91" spans="1:7" ht="38.25">
      <c r="A91" s="42" t="s">
        <v>386</v>
      </c>
      <c r="B91" s="61" t="s">
        <v>388</v>
      </c>
      <c r="C91" s="59">
        <v>961</v>
      </c>
      <c r="D91" s="47" t="s">
        <v>219</v>
      </c>
      <c r="E91" s="47" t="s">
        <v>217</v>
      </c>
      <c r="F91" s="47"/>
      <c r="G91" s="12">
        <f>G92</f>
        <v>240</v>
      </c>
    </row>
    <row r="92" spans="1:7" ht="12.75">
      <c r="A92" s="10"/>
      <c r="B92" s="61" t="s">
        <v>348</v>
      </c>
      <c r="C92" s="59">
        <v>961</v>
      </c>
      <c r="D92" s="47" t="s">
        <v>219</v>
      </c>
      <c r="E92" s="47" t="s">
        <v>217</v>
      </c>
      <c r="F92" s="47" t="s">
        <v>347</v>
      </c>
      <c r="G92" s="12">
        <v>240</v>
      </c>
    </row>
    <row r="93" spans="1:7" ht="12.75">
      <c r="A93" s="48">
        <v>5</v>
      </c>
      <c r="B93" s="61" t="s">
        <v>218</v>
      </c>
      <c r="C93" s="59">
        <v>961</v>
      </c>
      <c r="D93" s="47" t="s">
        <v>42</v>
      </c>
      <c r="E93" s="78"/>
      <c r="F93" s="78"/>
      <c r="G93" s="12">
        <f>G94</f>
        <v>7000</v>
      </c>
    </row>
    <row r="94" spans="1:7" ht="12.75">
      <c r="A94" s="42" t="s">
        <v>21</v>
      </c>
      <c r="B94" s="61" t="s">
        <v>79</v>
      </c>
      <c r="C94" s="59">
        <v>961</v>
      </c>
      <c r="D94" s="47" t="s">
        <v>78</v>
      </c>
      <c r="E94" s="78"/>
      <c r="F94" s="47"/>
      <c r="G94" s="12">
        <f>G96</f>
        <v>7000</v>
      </c>
    </row>
    <row r="95" spans="1:7" ht="12.75">
      <c r="A95" s="10"/>
      <c r="B95" s="61" t="s">
        <v>349</v>
      </c>
      <c r="C95" s="59">
        <v>961</v>
      </c>
      <c r="D95" s="47" t="s">
        <v>78</v>
      </c>
      <c r="E95" s="47" t="s">
        <v>350</v>
      </c>
      <c r="F95" s="47"/>
      <c r="G95" s="12">
        <f>G96</f>
        <v>7000</v>
      </c>
    </row>
    <row r="96" spans="1:7" ht="25.5">
      <c r="A96" s="10"/>
      <c r="B96" s="61" t="s">
        <v>383</v>
      </c>
      <c r="C96" s="59">
        <v>961</v>
      </c>
      <c r="D96" s="47" t="s">
        <v>78</v>
      </c>
      <c r="E96" s="47" t="s">
        <v>273</v>
      </c>
      <c r="F96" s="47"/>
      <c r="G96" s="12">
        <f>G97</f>
        <v>7000</v>
      </c>
    </row>
    <row r="97" spans="1:7" ht="12.75">
      <c r="A97" s="10"/>
      <c r="B97" s="61" t="s">
        <v>348</v>
      </c>
      <c r="C97" s="59">
        <v>961</v>
      </c>
      <c r="D97" s="47" t="s">
        <v>78</v>
      </c>
      <c r="E97" s="47" t="s">
        <v>273</v>
      </c>
      <c r="F97" s="47" t="s">
        <v>347</v>
      </c>
      <c r="G97" s="12">
        <v>7000</v>
      </c>
    </row>
    <row r="98" spans="1:7" ht="12.75">
      <c r="A98" s="10">
        <v>6</v>
      </c>
      <c r="B98" s="61" t="s">
        <v>72</v>
      </c>
      <c r="C98" s="59">
        <v>961</v>
      </c>
      <c r="D98" s="47" t="s">
        <v>43</v>
      </c>
      <c r="E98" s="47"/>
      <c r="F98" s="47"/>
      <c r="G98" s="12">
        <f>G99</f>
        <v>163.3</v>
      </c>
    </row>
    <row r="99" spans="1:7" ht="12.75">
      <c r="A99" s="42" t="s">
        <v>22</v>
      </c>
      <c r="B99" s="134" t="s">
        <v>216</v>
      </c>
      <c r="C99" s="59">
        <v>961</v>
      </c>
      <c r="D99" s="47" t="s">
        <v>215</v>
      </c>
      <c r="E99" s="47" t="s">
        <v>326</v>
      </c>
      <c r="F99" s="47"/>
      <c r="G99" s="12">
        <f>G100</f>
        <v>163.3</v>
      </c>
    </row>
    <row r="100" spans="1:7" ht="25.5">
      <c r="A100" s="10"/>
      <c r="B100" s="61" t="s">
        <v>327</v>
      </c>
      <c r="C100" s="59">
        <v>961</v>
      </c>
      <c r="D100" s="47" t="s">
        <v>215</v>
      </c>
      <c r="E100" s="47" t="s">
        <v>297</v>
      </c>
      <c r="F100" s="47"/>
      <c r="G100" s="12">
        <f>G101</f>
        <v>163.3</v>
      </c>
    </row>
    <row r="101" spans="1:7" ht="12.75">
      <c r="A101" s="42"/>
      <c r="B101" s="61" t="s">
        <v>346</v>
      </c>
      <c r="C101" s="59">
        <v>961</v>
      </c>
      <c r="D101" s="47" t="s">
        <v>215</v>
      </c>
      <c r="E101" s="47" t="s">
        <v>297</v>
      </c>
      <c r="F101" s="47" t="s">
        <v>290</v>
      </c>
      <c r="G101" s="12">
        <v>163.3</v>
      </c>
    </row>
    <row r="102" spans="1:7" ht="12.75">
      <c r="A102" s="62" t="s">
        <v>267</v>
      </c>
      <c r="B102" s="61" t="s">
        <v>266</v>
      </c>
      <c r="C102" s="59">
        <v>961</v>
      </c>
      <c r="D102" s="47" t="s">
        <v>208</v>
      </c>
      <c r="E102" s="47"/>
      <c r="F102" s="47"/>
      <c r="G102" s="12">
        <f>G103</f>
        <v>1000</v>
      </c>
    </row>
    <row r="103" spans="1:7" ht="12.75">
      <c r="A103" s="10"/>
      <c r="B103" s="61" t="s">
        <v>209</v>
      </c>
      <c r="C103" s="59">
        <v>961</v>
      </c>
      <c r="D103" s="47" t="s">
        <v>210</v>
      </c>
      <c r="E103" s="47"/>
      <c r="F103" s="47"/>
      <c r="G103" s="12">
        <f>G104</f>
        <v>1000</v>
      </c>
    </row>
    <row r="104" spans="1:7" ht="30.75" customHeight="1">
      <c r="A104" s="42" t="s">
        <v>268</v>
      </c>
      <c r="B104" s="61" t="s">
        <v>332</v>
      </c>
      <c r="C104" s="59">
        <v>961</v>
      </c>
      <c r="D104" s="47" t="s">
        <v>210</v>
      </c>
      <c r="E104" s="47" t="s">
        <v>333</v>
      </c>
      <c r="F104" s="47"/>
      <c r="G104" s="12">
        <f>G105</f>
        <v>1000</v>
      </c>
    </row>
    <row r="105" spans="1:7" ht="12.75">
      <c r="A105" s="10"/>
      <c r="B105" s="61" t="s">
        <v>348</v>
      </c>
      <c r="C105" s="59">
        <v>961</v>
      </c>
      <c r="D105" s="47" t="s">
        <v>210</v>
      </c>
      <c r="E105" s="47" t="s">
        <v>333</v>
      </c>
      <c r="F105" s="47" t="s">
        <v>347</v>
      </c>
      <c r="G105" s="12">
        <v>1000</v>
      </c>
    </row>
    <row r="106" spans="1:7" ht="12.75">
      <c r="A106" s="10">
        <v>8</v>
      </c>
      <c r="B106" s="141" t="s">
        <v>211</v>
      </c>
      <c r="C106" s="59">
        <v>961</v>
      </c>
      <c r="D106" s="47" t="s">
        <v>212</v>
      </c>
      <c r="E106" s="47"/>
      <c r="F106" s="47"/>
      <c r="G106" s="12">
        <f>G107</f>
        <v>1770</v>
      </c>
    </row>
    <row r="107" spans="1:7" ht="12.75">
      <c r="A107" s="10" t="s">
        <v>382</v>
      </c>
      <c r="B107" s="61" t="s">
        <v>335</v>
      </c>
      <c r="C107" s="59">
        <v>961</v>
      </c>
      <c r="D107" s="47" t="s">
        <v>334</v>
      </c>
      <c r="E107" s="47"/>
      <c r="F107" s="47"/>
      <c r="G107" s="12">
        <f>G108</f>
        <v>1770</v>
      </c>
    </row>
    <row r="108" spans="1:7" ht="25.5">
      <c r="A108" s="87"/>
      <c r="B108" s="61" t="s">
        <v>336</v>
      </c>
      <c r="C108" s="59">
        <v>961</v>
      </c>
      <c r="D108" s="47" t="s">
        <v>334</v>
      </c>
      <c r="E108" s="47" t="s">
        <v>119</v>
      </c>
      <c r="F108" s="78"/>
      <c r="G108" s="12">
        <f>G109</f>
        <v>1770</v>
      </c>
    </row>
    <row r="109" spans="1:7" ht="18" customHeight="1">
      <c r="A109" s="10"/>
      <c r="B109" s="61" t="s">
        <v>348</v>
      </c>
      <c r="C109" s="59">
        <v>961</v>
      </c>
      <c r="D109" s="47" t="s">
        <v>334</v>
      </c>
      <c r="E109" s="47" t="s">
        <v>119</v>
      </c>
      <c r="F109" s="47" t="s">
        <v>347</v>
      </c>
      <c r="G109" s="12">
        <v>1770</v>
      </c>
    </row>
    <row r="110" spans="1:7" ht="15">
      <c r="A110" s="10"/>
      <c r="B110" s="64"/>
      <c r="C110" s="59"/>
      <c r="D110" s="78"/>
      <c r="E110" s="78"/>
      <c r="F110" s="78"/>
      <c r="G110" s="12"/>
    </row>
    <row r="111" spans="1:7" ht="12.75">
      <c r="A111" s="48"/>
      <c r="B111" s="61"/>
      <c r="C111" s="59"/>
      <c r="D111" s="47"/>
      <c r="E111" s="78"/>
      <c r="F111" s="78"/>
      <c r="G111" s="12"/>
    </row>
    <row r="112" spans="1:7" ht="12.75">
      <c r="A112" s="10"/>
      <c r="B112" s="61"/>
      <c r="C112" s="59"/>
      <c r="D112" s="47"/>
      <c r="E112" s="78"/>
      <c r="F112" s="47"/>
      <c r="G112" s="12"/>
    </row>
    <row r="113" spans="1:7" ht="12.75">
      <c r="A113" s="10"/>
      <c r="B113" s="61"/>
      <c r="C113" s="59"/>
      <c r="D113" s="47"/>
      <c r="E113" s="47"/>
      <c r="F113" s="47"/>
      <c r="G113" s="12"/>
    </row>
    <row r="114" spans="1:7" ht="12.75">
      <c r="A114" s="10"/>
      <c r="B114" s="61"/>
      <c r="C114" s="59"/>
      <c r="D114" s="47"/>
      <c r="E114" s="47"/>
      <c r="F114" s="47"/>
      <c r="G114" s="12"/>
    </row>
    <row r="115" spans="1:7" ht="15">
      <c r="A115" s="10"/>
      <c r="B115" s="64" t="s">
        <v>274</v>
      </c>
      <c r="C115" s="59"/>
      <c r="D115" s="47"/>
      <c r="E115" s="47"/>
      <c r="F115" s="47"/>
      <c r="G115" s="12">
        <f>G116</f>
        <v>200</v>
      </c>
    </row>
    <row r="116" spans="1:7" ht="12.75">
      <c r="A116" s="48" t="s">
        <v>85</v>
      </c>
      <c r="B116" s="61" t="s">
        <v>67</v>
      </c>
      <c r="C116" s="59">
        <v>961</v>
      </c>
      <c r="D116" s="47" t="s">
        <v>207</v>
      </c>
      <c r="E116" s="47"/>
      <c r="F116" s="47"/>
      <c r="G116" s="12">
        <f>G117</f>
        <v>200</v>
      </c>
    </row>
    <row r="117" spans="1:7" ht="63.75">
      <c r="A117" s="10">
        <v>1</v>
      </c>
      <c r="B117" s="61" t="s">
        <v>337</v>
      </c>
      <c r="C117" s="59">
        <v>961</v>
      </c>
      <c r="D117" s="47" t="s">
        <v>207</v>
      </c>
      <c r="E117" s="47" t="s">
        <v>112</v>
      </c>
      <c r="F117" s="47"/>
      <c r="G117" s="12">
        <f>G118</f>
        <v>200</v>
      </c>
    </row>
    <row r="118" spans="1:7" ht="24" customHeight="1">
      <c r="A118" s="10" t="s">
        <v>17</v>
      </c>
      <c r="B118" s="61" t="s">
        <v>345</v>
      </c>
      <c r="C118" s="59">
        <v>961</v>
      </c>
      <c r="D118" s="47" t="s">
        <v>207</v>
      </c>
      <c r="E118" s="47" t="s">
        <v>112</v>
      </c>
      <c r="F118" s="47" t="s">
        <v>342</v>
      </c>
      <c r="G118" s="12">
        <v>200</v>
      </c>
    </row>
    <row r="119" spans="1:7" ht="12.75">
      <c r="A119" s="42"/>
      <c r="B119" s="61"/>
      <c r="C119" s="59"/>
      <c r="D119" s="47"/>
      <c r="E119" s="47"/>
      <c r="F119" s="47"/>
      <c r="G119" s="12"/>
    </row>
    <row r="120" spans="1:7" ht="47.25">
      <c r="A120" s="42"/>
      <c r="B120" s="60" t="s">
        <v>126</v>
      </c>
      <c r="C120" s="59"/>
      <c r="D120" s="47"/>
      <c r="E120" s="47"/>
      <c r="F120" s="47"/>
      <c r="G120" s="12">
        <f>G121</f>
        <v>14730.7</v>
      </c>
    </row>
    <row r="121" spans="1:7" ht="12.75">
      <c r="A121" s="142" t="s">
        <v>86</v>
      </c>
      <c r="B121" s="61" t="s">
        <v>69</v>
      </c>
      <c r="C121" s="59">
        <v>961</v>
      </c>
      <c r="D121" s="47" t="s">
        <v>37</v>
      </c>
      <c r="E121" s="47"/>
      <c r="F121" s="47"/>
      <c r="G121" s="12">
        <f>G122</f>
        <v>14730.7</v>
      </c>
    </row>
    <row r="122" spans="1:7" ht="12.75">
      <c r="A122" s="62" t="s">
        <v>122</v>
      </c>
      <c r="B122" s="61" t="s">
        <v>88</v>
      </c>
      <c r="C122" s="59">
        <v>961</v>
      </c>
      <c r="D122" s="47" t="s">
        <v>115</v>
      </c>
      <c r="E122" s="47"/>
      <c r="F122" s="47"/>
      <c r="G122" s="12">
        <f>SUM(G123,G126)</f>
        <v>14730.7</v>
      </c>
    </row>
    <row r="123" spans="1:7" ht="25.5">
      <c r="A123" s="42" t="s">
        <v>17</v>
      </c>
      <c r="B123" s="134" t="s">
        <v>329</v>
      </c>
      <c r="C123" s="59">
        <v>961</v>
      </c>
      <c r="D123" s="137" t="s">
        <v>115</v>
      </c>
      <c r="E123" s="137" t="s">
        <v>114</v>
      </c>
      <c r="F123" s="137"/>
      <c r="G123" s="12">
        <f>G124</f>
        <v>13085.6</v>
      </c>
    </row>
    <row r="124" spans="1:7" ht="35.25" customHeight="1">
      <c r="A124" s="10"/>
      <c r="B124" s="61" t="s">
        <v>313</v>
      </c>
      <c r="C124" s="59">
        <v>961</v>
      </c>
      <c r="D124" s="47" t="s">
        <v>115</v>
      </c>
      <c r="E124" s="47" t="s">
        <v>120</v>
      </c>
      <c r="F124" s="47"/>
      <c r="G124" s="12">
        <f>G125</f>
        <v>13085.6</v>
      </c>
    </row>
    <row r="125" spans="1:7" ht="38.25">
      <c r="A125" s="10"/>
      <c r="B125" s="61" t="s">
        <v>126</v>
      </c>
      <c r="C125" s="59">
        <v>961</v>
      </c>
      <c r="D125" s="47" t="s">
        <v>115</v>
      </c>
      <c r="E125" s="47" t="s">
        <v>121</v>
      </c>
      <c r="F125" s="47" t="s">
        <v>125</v>
      </c>
      <c r="G125" s="12">
        <v>13085.6</v>
      </c>
    </row>
    <row r="126" spans="1:7" ht="12.75">
      <c r="A126" s="42" t="s">
        <v>46</v>
      </c>
      <c r="B126" s="61" t="s">
        <v>318</v>
      </c>
      <c r="C126" s="59">
        <v>961</v>
      </c>
      <c r="D126" s="47" t="s">
        <v>115</v>
      </c>
      <c r="E126" s="47" t="s">
        <v>316</v>
      </c>
      <c r="F126" s="47"/>
      <c r="G126" s="12">
        <f>SUM(G127,G129)</f>
        <v>1645.1</v>
      </c>
    </row>
    <row r="127" spans="1:7" ht="25.5">
      <c r="A127" s="42"/>
      <c r="B127" s="61" t="s">
        <v>389</v>
      </c>
      <c r="C127" s="59">
        <v>961</v>
      </c>
      <c r="D127" s="47" t="s">
        <v>115</v>
      </c>
      <c r="E127" s="47" t="s">
        <v>379</v>
      </c>
      <c r="F127" s="47"/>
      <c r="G127" s="12">
        <f>G128</f>
        <v>1261</v>
      </c>
    </row>
    <row r="128" spans="1:7" ht="38.25">
      <c r="A128" s="42"/>
      <c r="B128" s="61" t="s">
        <v>126</v>
      </c>
      <c r="C128" s="59">
        <v>961</v>
      </c>
      <c r="D128" s="47" t="s">
        <v>115</v>
      </c>
      <c r="E128" s="47" t="s">
        <v>379</v>
      </c>
      <c r="F128" s="47" t="s">
        <v>125</v>
      </c>
      <c r="G128" s="12">
        <v>1261</v>
      </c>
    </row>
    <row r="129" spans="1:7" ht="25.5">
      <c r="A129" s="42"/>
      <c r="B129" s="61" t="s">
        <v>390</v>
      </c>
      <c r="C129" s="59">
        <v>961</v>
      </c>
      <c r="D129" s="47" t="s">
        <v>115</v>
      </c>
      <c r="E129" s="47" t="s">
        <v>315</v>
      </c>
      <c r="F129" s="47"/>
      <c r="G129" s="12">
        <f>G130</f>
        <v>384.1</v>
      </c>
    </row>
    <row r="130" spans="1:7" ht="38.25">
      <c r="A130" s="42"/>
      <c r="B130" s="61" t="s">
        <v>126</v>
      </c>
      <c r="C130" s="59">
        <v>961</v>
      </c>
      <c r="D130" s="47" t="s">
        <v>115</v>
      </c>
      <c r="E130" s="47" t="s">
        <v>315</v>
      </c>
      <c r="F130" s="47" t="s">
        <v>125</v>
      </c>
      <c r="G130" s="12">
        <v>384.1</v>
      </c>
    </row>
    <row r="131" spans="1:7" ht="15.75">
      <c r="A131" s="10"/>
      <c r="B131" s="60"/>
      <c r="C131" s="59"/>
      <c r="D131" s="47"/>
      <c r="E131" s="47"/>
      <c r="F131" s="47"/>
      <c r="G131" s="12"/>
    </row>
    <row r="132" spans="1:7" ht="31.5">
      <c r="A132" s="10"/>
      <c r="B132" s="60" t="s">
        <v>124</v>
      </c>
      <c r="C132" s="59"/>
      <c r="D132" s="47"/>
      <c r="E132" s="47"/>
      <c r="F132" s="47"/>
      <c r="G132" s="12">
        <f>SUM(G133,G137,G142)</f>
        <v>10315.1</v>
      </c>
    </row>
    <row r="133" spans="1:7" ht="12.75">
      <c r="A133" s="48" t="s">
        <v>142</v>
      </c>
      <c r="B133" s="61" t="s">
        <v>66</v>
      </c>
      <c r="C133" s="59">
        <v>961</v>
      </c>
      <c r="D133" s="47" t="s">
        <v>14</v>
      </c>
      <c r="E133" s="47"/>
      <c r="F133" s="47"/>
      <c r="G133" s="12">
        <f>G134</f>
        <v>42.1</v>
      </c>
    </row>
    <row r="134" spans="1:7" ht="38.25">
      <c r="A134" s="10">
        <v>1</v>
      </c>
      <c r="B134" s="61" t="s">
        <v>191</v>
      </c>
      <c r="C134" s="59">
        <v>961</v>
      </c>
      <c r="D134" s="132" t="s">
        <v>13</v>
      </c>
      <c r="E134" s="47"/>
      <c r="F134" s="47"/>
      <c r="G134" s="12">
        <f>G135</f>
        <v>42.1</v>
      </c>
    </row>
    <row r="135" spans="1:7" ht="51">
      <c r="A135" s="10" t="s">
        <v>17</v>
      </c>
      <c r="B135" s="61" t="s">
        <v>156</v>
      </c>
      <c r="C135" s="59">
        <v>961</v>
      </c>
      <c r="D135" s="132" t="s">
        <v>13</v>
      </c>
      <c r="E135" s="47" t="s">
        <v>157</v>
      </c>
      <c r="F135" s="47"/>
      <c r="G135" s="12">
        <f>G136</f>
        <v>42.1</v>
      </c>
    </row>
    <row r="136" spans="1:7" ht="25.5">
      <c r="A136" s="10"/>
      <c r="B136" s="61" t="s">
        <v>124</v>
      </c>
      <c r="C136" s="59">
        <v>961</v>
      </c>
      <c r="D136" s="47" t="s">
        <v>13</v>
      </c>
      <c r="E136" s="47" t="s">
        <v>157</v>
      </c>
      <c r="F136" s="47" t="s">
        <v>123</v>
      </c>
      <c r="G136" s="12">
        <v>42.1</v>
      </c>
    </row>
    <row r="137" spans="1:7" ht="12.75">
      <c r="A137" s="10"/>
      <c r="B137" s="61" t="s">
        <v>69</v>
      </c>
      <c r="C137" s="59">
        <v>961</v>
      </c>
      <c r="D137" s="47" t="s">
        <v>37</v>
      </c>
      <c r="E137" s="47"/>
      <c r="F137" s="47"/>
      <c r="G137" s="12">
        <f>G138</f>
        <v>6110.2</v>
      </c>
    </row>
    <row r="138" spans="1:7" ht="12.75">
      <c r="A138" s="10">
        <v>2</v>
      </c>
      <c r="B138" s="61" t="s">
        <v>88</v>
      </c>
      <c r="C138" s="59">
        <v>961</v>
      </c>
      <c r="D138" s="47" t="s">
        <v>115</v>
      </c>
      <c r="E138" s="47"/>
      <c r="F138" s="47"/>
      <c r="G138" s="12">
        <f>G139</f>
        <v>6110.2</v>
      </c>
    </row>
    <row r="139" spans="1:7" ht="38.25">
      <c r="A139" s="42" t="s">
        <v>18</v>
      </c>
      <c r="B139" s="61" t="s">
        <v>340</v>
      </c>
      <c r="C139" s="59">
        <v>961</v>
      </c>
      <c r="D139" s="47" t="s">
        <v>115</v>
      </c>
      <c r="E139" s="47" t="s">
        <v>164</v>
      </c>
      <c r="F139" s="47"/>
      <c r="G139" s="12">
        <f>G140</f>
        <v>6110.2</v>
      </c>
    </row>
    <row r="140" spans="1:7" ht="12.75">
      <c r="A140" s="42" t="s">
        <v>213</v>
      </c>
      <c r="B140" s="61" t="s">
        <v>196</v>
      </c>
      <c r="C140" s="59">
        <v>961</v>
      </c>
      <c r="D140" s="47" t="s">
        <v>115</v>
      </c>
      <c r="E140" s="47" t="s">
        <v>339</v>
      </c>
      <c r="F140" s="47"/>
      <c r="G140" s="12">
        <f>G141</f>
        <v>6110.2</v>
      </c>
    </row>
    <row r="141" spans="1:7" ht="25.5">
      <c r="A141" s="42"/>
      <c r="B141" s="61" t="s">
        <v>124</v>
      </c>
      <c r="C141" s="59">
        <v>961</v>
      </c>
      <c r="D141" s="47" t="s">
        <v>115</v>
      </c>
      <c r="E141" s="47" t="s">
        <v>339</v>
      </c>
      <c r="F141" s="47" t="s">
        <v>123</v>
      </c>
      <c r="G141" s="12">
        <v>6110.2</v>
      </c>
    </row>
    <row r="142" spans="1:7" ht="12.75">
      <c r="A142" s="70"/>
      <c r="B142" s="61" t="s">
        <v>72</v>
      </c>
      <c r="C142" s="59">
        <v>961</v>
      </c>
      <c r="D142" s="47" t="s">
        <v>43</v>
      </c>
      <c r="E142" s="47"/>
      <c r="F142" s="47"/>
      <c r="G142" s="12">
        <f>G143</f>
        <v>4162.8</v>
      </c>
    </row>
    <row r="143" spans="1:7" ht="17.25" customHeight="1">
      <c r="A143" s="10">
        <v>3</v>
      </c>
      <c r="B143" s="61" t="s">
        <v>162</v>
      </c>
      <c r="C143" s="59">
        <v>961</v>
      </c>
      <c r="D143" s="47" t="s">
        <v>87</v>
      </c>
      <c r="E143" s="47"/>
      <c r="F143" s="47"/>
      <c r="G143" s="12">
        <f>SUM(G144,G146,G148)</f>
        <v>4162.8</v>
      </c>
    </row>
    <row r="144" spans="1:7" ht="25.5">
      <c r="A144" s="42" t="s">
        <v>19</v>
      </c>
      <c r="B144" s="61" t="s">
        <v>155</v>
      </c>
      <c r="C144" s="59">
        <v>961</v>
      </c>
      <c r="D144" s="132" t="s">
        <v>87</v>
      </c>
      <c r="E144" s="47" t="s">
        <v>154</v>
      </c>
      <c r="F144" s="47"/>
      <c r="G144" s="12">
        <f>G145</f>
        <v>1273.6</v>
      </c>
    </row>
    <row r="145" spans="1:7" ht="22.5" customHeight="1">
      <c r="A145" s="42" t="s">
        <v>195</v>
      </c>
      <c r="B145" s="61" t="s">
        <v>124</v>
      </c>
      <c r="C145" s="59">
        <v>961</v>
      </c>
      <c r="D145" s="47" t="s">
        <v>87</v>
      </c>
      <c r="E145" s="47" t="s">
        <v>154</v>
      </c>
      <c r="F145" s="47" t="s">
        <v>123</v>
      </c>
      <c r="G145" s="12">
        <v>1273.6</v>
      </c>
    </row>
    <row r="146" spans="1:7" ht="12.75">
      <c r="A146" s="42"/>
      <c r="B146" s="61" t="s">
        <v>338</v>
      </c>
      <c r="C146" s="59">
        <v>961</v>
      </c>
      <c r="D146" s="47" t="s">
        <v>87</v>
      </c>
      <c r="E146" s="47" t="s">
        <v>161</v>
      </c>
      <c r="F146" s="47"/>
      <c r="G146" s="12">
        <f>G147</f>
        <v>2322.3</v>
      </c>
    </row>
    <row r="147" spans="1:7" ht="25.5">
      <c r="A147" s="10" t="s">
        <v>263</v>
      </c>
      <c r="B147" s="61" t="s">
        <v>124</v>
      </c>
      <c r="C147" s="59">
        <v>961</v>
      </c>
      <c r="D147" s="47" t="s">
        <v>87</v>
      </c>
      <c r="E147" s="47" t="s">
        <v>161</v>
      </c>
      <c r="F147" s="47" t="s">
        <v>123</v>
      </c>
      <c r="G147" s="12">
        <v>2322.3</v>
      </c>
    </row>
    <row r="148" spans="1:7" ht="12.75">
      <c r="A148" s="70"/>
      <c r="B148" s="141" t="s">
        <v>214</v>
      </c>
      <c r="C148" s="59">
        <v>961</v>
      </c>
      <c r="D148" s="47">
        <v>1004</v>
      </c>
      <c r="E148" s="47" t="s">
        <v>160</v>
      </c>
      <c r="F148" s="47"/>
      <c r="G148" s="12">
        <f>G149</f>
        <v>566.9</v>
      </c>
    </row>
    <row r="149" spans="1:7" ht="29.25" customHeight="1">
      <c r="A149" s="10" t="s">
        <v>264</v>
      </c>
      <c r="B149" s="61" t="s">
        <v>124</v>
      </c>
      <c r="C149" s="59">
        <v>961</v>
      </c>
      <c r="D149" s="47" t="s">
        <v>87</v>
      </c>
      <c r="E149" s="47" t="s">
        <v>160</v>
      </c>
      <c r="F149" s="47" t="s">
        <v>123</v>
      </c>
      <c r="G149" s="12">
        <v>566.9</v>
      </c>
    </row>
    <row r="150" spans="1:7" ht="12.75">
      <c r="A150" s="70"/>
      <c r="B150" s="61"/>
      <c r="C150" s="59"/>
      <c r="D150" s="47"/>
      <c r="E150" s="47"/>
      <c r="F150" s="47"/>
      <c r="G150" s="45"/>
    </row>
    <row r="151" spans="1:7" ht="12.75">
      <c r="A151" s="70"/>
      <c r="B151" s="61"/>
      <c r="C151" s="59"/>
      <c r="D151" s="47"/>
      <c r="E151" s="47"/>
      <c r="F151" s="47"/>
      <c r="G151" s="12"/>
    </row>
    <row r="152" spans="1:8" ht="12.75">
      <c r="A152" s="10"/>
      <c r="B152" s="61"/>
      <c r="C152" s="59"/>
      <c r="D152" s="47"/>
      <c r="E152" s="47"/>
      <c r="F152" s="47"/>
      <c r="G152" s="12"/>
      <c r="H152" s="83"/>
    </row>
    <row r="153" spans="1:7" ht="12.75">
      <c r="A153" s="10"/>
      <c r="B153" s="61"/>
      <c r="C153" s="59"/>
      <c r="D153" s="47"/>
      <c r="E153" s="47"/>
      <c r="F153" s="47"/>
      <c r="G153" s="45"/>
    </row>
    <row r="154" spans="1:7" ht="12.75">
      <c r="A154" s="70"/>
      <c r="B154" s="79"/>
      <c r="C154" s="69"/>
      <c r="D154" s="78"/>
      <c r="E154" s="78"/>
      <c r="F154" s="78"/>
      <c r="G154" s="45"/>
    </row>
    <row r="155" spans="1:7" ht="12.75">
      <c r="A155" s="70"/>
      <c r="B155" s="61" t="s">
        <v>44</v>
      </c>
      <c r="C155" s="59"/>
      <c r="D155" s="80"/>
      <c r="E155" s="80"/>
      <c r="F155" s="80"/>
      <c r="G155" s="12">
        <f>SUM(G10,G26,G110,G115,G120,G132)</f>
        <v>80113.6</v>
      </c>
    </row>
    <row r="156" spans="1:7" ht="12.75">
      <c r="A156" s="81"/>
      <c r="B156" s="63"/>
      <c r="G156" s="83"/>
    </row>
    <row r="157" ht="12.75">
      <c r="B157" s="63"/>
    </row>
  </sheetData>
  <sheetProtection/>
  <mergeCells count="3">
    <mergeCell ref="C1:G1"/>
    <mergeCell ref="C2:G3"/>
    <mergeCell ref="B5:G5"/>
  </mergeCells>
  <printOptions/>
  <pageMargins left="0.7874015748031497" right="0.7874015748031497" top="0.3937007874015748" bottom="0.3937007874015748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K24"/>
  <sheetViews>
    <sheetView tabSelected="1" zoomScalePageLayoutView="0" workbookViewId="0" topLeftCell="A1">
      <selection activeCell="C2" sqref="C2:K3"/>
    </sheetView>
  </sheetViews>
  <sheetFormatPr defaultColWidth="9.00390625" defaultRowHeight="12.75"/>
  <cols>
    <col min="1" max="1" width="5.25390625" style="0" customWidth="1"/>
    <col min="2" max="2" width="33.125" style="0" customWidth="1"/>
    <col min="3" max="3" width="3.625" style="0" bestFit="1" customWidth="1"/>
    <col min="4" max="6" width="2.75390625" style="0" bestFit="1" customWidth="1"/>
    <col min="7" max="7" width="2.75390625" style="0" customWidth="1"/>
    <col min="8" max="8" width="2.75390625" style="0" bestFit="1" customWidth="1"/>
    <col min="9" max="9" width="4.375" style="0" bestFit="1" customWidth="1"/>
    <col min="10" max="10" width="3.625" style="0" bestFit="1" customWidth="1"/>
    <col min="11" max="11" width="12.875" style="0" customWidth="1"/>
  </cols>
  <sheetData>
    <row r="1" spans="3:10" ht="12.75" customHeight="1">
      <c r="C1" s="152" t="s">
        <v>23</v>
      </c>
      <c r="D1" s="152"/>
      <c r="E1" s="152"/>
      <c r="F1" s="152"/>
      <c r="G1" s="152"/>
      <c r="H1" s="152"/>
      <c r="I1" s="152"/>
      <c r="J1" s="152"/>
    </row>
    <row r="2" spans="3:11" ht="12.75" customHeight="1">
      <c r="C2" s="157" t="s">
        <v>393</v>
      </c>
      <c r="D2" s="157"/>
      <c r="E2" s="157"/>
      <c r="F2" s="157"/>
      <c r="G2" s="157"/>
      <c r="H2" s="157"/>
      <c r="I2" s="157"/>
      <c r="J2" s="157"/>
      <c r="K2" s="157"/>
    </row>
    <row r="3" spans="2:11" ht="40.5" customHeight="1">
      <c r="B3" s="82"/>
      <c r="C3" s="157"/>
      <c r="D3" s="157"/>
      <c r="E3" s="157"/>
      <c r="F3" s="157"/>
      <c r="G3" s="157"/>
      <c r="H3" s="157"/>
      <c r="I3" s="157"/>
      <c r="J3" s="157"/>
      <c r="K3" s="157"/>
    </row>
    <row r="4" ht="12.75">
      <c r="C4" t="s">
        <v>220</v>
      </c>
    </row>
    <row r="5" spans="2:11" ht="12.75">
      <c r="B5" s="158" t="s">
        <v>12</v>
      </c>
      <c r="C5" s="158"/>
      <c r="D5" s="158"/>
      <c r="E5" s="158"/>
      <c r="F5" s="158"/>
      <c r="G5" s="158"/>
      <c r="H5" s="158"/>
      <c r="I5" s="158"/>
      <c r="J5" s="159"/>
      <c r="K5" s="11"/>
    </row>
    <row r="6" spans="3:11" ht="12.75">
      <c r="C6" s="16"/>
      <c r="D6" s="16"/>
      <c r="E6" s="16"/>
      <c r="F6" s="16"/>
      <c r="G6" s="16"/>
      <c r="H6" s="16"/>
      <c r="I6" s="16"/>
      <c r="J6" s="16"/>
      <c r="K6" s="32"/>
    </row>
    <row r="7" spans="3:11" ht="12.75">
      <c r="C7" s="16"/>
      <c r="D7" s="16"/>
      <c r="E7" s="16"/>
      <c r="F7" s="16"/>
      <c r="G7" s="16"/>
      <c r="H7" s="16"/>
      <c r="I7" s="16"/>
      <c r="J7" s="16"/>
      <c r="K7" t="s">
        <v>171</v>
      </c>
    </row>
    <row r="8" spans="2:11" ht="67.5">
      <c r="B8" s="34" t="s">
        <v>0</v>
      </c>
      <c r="C8" s="160" t="s">
        <v>57</v>
      </c>
      <c r="D8" s="160"/>
      <c r="E8" s="160"/>
      <c r="F8" s="160"/>
      <c r="G8" s="160"/>
      <c r="H8" s="160"/>
      <c r="I8" s="160"/>
      <c r="J8" s="161"/>
      <c r="K8" s="33" t="s">
        <v>58</v>
      </c>
    </row>
    <row r="9" spans="2:11" ht="13.5" thickBot="1">
      <c r="B9" s="31">
        <v>1</v>
      </c>
      <c r="C9" s="155" t="s">
        <v>59</v>
      </c>
      <c r="D9" s="155"/>
      <c r="E9" s="155"/>
      <c r="F9" s="155"/>
      <c r="G9" s="155"/>
      <c r="H9" s="155"/>
      <c r="I9" s="155"/>
      <c r="J9" s="156"/>
      <c r="K9" s="31">
        <v>3</v>
      </c>
    </row>
    <row r="10" spans="2:11" ht="36">
      <c r="B10" s="35" t="s">
        <v>1</v>
      </c>
      <c r="C10" s="28"/>
      <c r="D10" s="28"/>
      <c r="E10" s="28"/>
      <c r="F10" s="28"/>
      <c r="G10" s="28"/>
      <c r="H10" s="28"/>
      <c r="I10" s="28"/>
      <c r="J10" s="29"/>
      <c r="K10" s="30"/>
    </row>
    <row r="11" spans="2:11" ht="22.5">
      <c r="B11" s="36" t="s">
        <v>131</v>
      </c>
      <c r="C11" s="17" t="s">
        <v>48</v>
      </c>
      <c r="D11" s="17" t="s">
        <v>62</v>
      </c>
      <c r="E11" s="17" t="s">
        <v>128</v>
      </c>
      <c r="F11" s="17" t="s">
        <v>60</v>
      </c>
      <c r="G11" s="17" t="s">
        <v>60</v>
      </c>
      <c r="H11" s="17" t="s">
        <v>60</v>
      </c>
      <c r="I11" s="17" t="s">
        <v>61</v>
      </c>
      <c r="J11" s="18" t="s">
        <v>48</v>
      </c>
      <c r="K11" s="23">
        <f>K16-K12</f>
        <v>34</v>
      </c>
    </row>
    <row r="12" spans="2:11" ht="22.5">
      <c r="B12" s="37" t="s">
        <v>2</v>
      </c>
      <c r="C12" s="17" t="s">
        <v>48</v>
      </c>
      <c r="D12" s="17" t="s">
        <v>62</v>
      </c>
      <c r="E12" s="17" t="s">
        <v>128</v>
      </c>
      <c r="F12" s="17" t="s">
        <v>60</v>
      </c>
      <c r="G12" s="17" t="s">
        <v>60</v>
      </c>
      <c r="H12" s="17" t="s">
        <v>60</v>
      </c>
      <c r="I12" s="17" t="s">
        <v>61</v>
      </c>
      <c r="J12" s="18" t="s">
        <v>106</v>
      </c>
      <c r="K12" s="23">
        <f>K13</f>
        <v>80079.6</v>
      </c>
    </row>
    <row r="13" spans="2:11" ht="22.5">
      <c r="B13" s="38" t="s">
        <v>4</v>
      </c>
      <c r="C13" s="17" t="s">
        <v>48</v>
      </c>
      <c r="D13" s="17" t="s">
        <v>62</v>
      </c>
      <c r="E13" s="17" t="s">
        <v>128</v>
      </c>
      <c r="F13" s="17" t="s">
        <v>63</v>
      </c>
      <c r="G13" s="17" t="s">
        <v>60</v>
      </c>
      <c r="H13" s="17" t="s">
        <v>60</v>
      </c>
      <c r="I13" s="17" t="s">
        <v>61</v>
      </c>
      <c r="J13" s="18" t="s">
        <v>106</v>
      </c>
      <c r="K13" s="23">
        <f>K14</f>
        <v>80079.6</v>
      </c>
    </row>
    <row r="14" spans="2:11" ht="22.5">
      <c r="B14" s="39" t="s">
        <v>5</v>
      </c>
      <c r="C14" s="17" t="s">
        <v>48</v>
      </c>
      <c r="D14" s="17" t="s">
        <v>62</v>
      </c>
      <c r="E14" s="17" t="s">
        <v>128</v>
      </c>
      <c r="F14" s="17" t="s">
        <v>63</v>
      </c>
      <c r="G14" s="17" t="s">
        <v>62</v>
      </c>
      <c r="H14" s="17" t="s">
        <v>60</v>
      </c>
      <c r="I14" s="17" t="s">
        <v>61</v>
      </c>
      <c r="J14" s="18" t="s">
        <v>3</v>
      </c>
      <c r="K14" s="23">
        <f>K15</f>
        <v>80079.6</v>
      </c>
    </row>
    <row r="15" spans="2:11" ht="45">
      <c r="B15" s="39" t="s">
        <v>132</v>
      </c>
      <c r="C15" s="17" t="s">
        <v>134</v>
      </c>
      <c r="D15" s="17" t="s">
        <v>62</v>
      </c>
      <c r="E15" s="17" t="s">
        <v>128</v>
      </c>
      <c r="F15" s="17" t="s">
        <v>63</v>
      </c>
      <c r="G15" s="17" t="s">
        <v>62</v>
      </c>
      <c r="H15" s="17" t="s">
        <v>64</v>
      </c>
      <c r="I15" s="17" t="s">
        <v>61</v>
      </c>
      <c r="J15" s="18" t="s">
        <v>3</v>
      </c>
      <c r="K15" s="23">
        <v>80079.6</v>
      </c>
    </row>
    <row r="16" spans="2:11" ht="22.5">
      <c r="B16" s="36" t="s">
        <v>6</v>
      </c>
      <c r="C16" s="17" t="s">
        <v>48</v>
      </c>
      <c r="D16" s="17" t="s">
        <v>62</v>
      </c>
      <c r="E16" s="17" t="s">
        <v>128</v>
      </c>
      <c r="F16" s="17" t="s">
        <v>60</v>
      </c>
      <c r="G16" s="17" t="s">
        <v>60</v>
      </c>
      <c r="H16" s="17" t="s">
        <v>60</v>
      </c>
      <c r="I16" s="17" t="s">
        <v>61</v>
      </c>
      <c r="J16" s="18" t="s">
        <v>129</v>
      </c>
      <c r="K16" s="23">
        <f>K17</f>
        <v>80113.6</v>
      </c>
    </row>
    <row r="17" spans="2:11" ht="22.5">
      <c r="B17" s="38" t="s">
        <v>8</v>
      </c>
      <c r="C17" s="17" t="s">
        <v>48</v>
      </c>
      <c r="D17" s="17" t="s">
        <v>62</v>
      </c>
      <c r="E17" s="17" t="s">
        <v>128</v>
      </c>
      <c r="F17" s="17" t="s">
        <v>63</v>
      </c>
      <c r="G17" s="17" t="s">
        <v>60</v>
      </c>
      <c r="H17" s="17" t="s">
        <v>60</v>
      </c>
      <c r="I17" s="17" t="s">
        <v>61</v>
      </c>
      <c r="J17" s="18" t="s">
        <v>129</v>
      </c>
      <c r="K17" s="23">
        <f>K18</f>
        <v>80113.6</v>
      </c>
    </row>
    <row r="18" spans="2:11" ht="22.5">
      <c r="B18" s="39" t="s">
        <v>9</v>
      </c>
      <c r="C18" s="17" t="s">
        <v>48</v>
      </c>
      <c r="D18" s="17" t="s">
        <v>62</v>
      </c>
      <c r="E18" s="17" t="s">
        <v>128</v>
      </c>
      <c r="F18" s="17" t="s">
        <v>63</v>
      </c>
      <c r="G18" s="17" t="s">
        <v>62</v>
      </c>
      <c r="H18" s="17" t="s">
        <v>60</v>
      </c>
      <c r="I18" s="17" t="s">
        <v>61</v>
      </c>
      <c r="J18" s="18" t="s">
        <v>7</v>
      </c>
      <c r="K18" s="23">
        <f>K19</f>
        <v>80113.6</v>
      </c>
    </row>
    <row r="19" spans="2:11" ht="45.75" thickBot="1">
      <c r="B19" s="39" t="s">
        <v>130</v>
      </c>
      <c r="C19" s="17" t="s">
        <v>134</v>
      </c>
      <c r="D19" s="17" t="s">
        <v>62</v>
      </c>
      <c r="E19" s="17" t="s">
        <v>128</v>
      </c>
      <c r="F19" s="17" t="s">
        <v>63</v>
      </c>
      <c r="G19" s="17" t="s">
        <v>62</v>
      </c>
      <c r="H19" s="17" t="s">
        <v>64</v>
      </c>
      <c r="I19" s="17" t="s">
        <v>61</v>
      </c>
      <c r="J19" s="18" t="s">
        <v>7</v>
      </c>
      <c r="K19" s="23">
        <v>80113.6</v>
      </c>
    </row>
    <row r="20" spans="2:11" ht="36.75" thickBot="1">
      <c r="B20" s="35" t="s">
        <v>10</v>
      </c>
      <c r="C20" s="19"/>
      <c r="D20" s="19"/>
      <c r="E20" s="19"/>
      <c r="F20" s="20"/>
      <c r="G20" s="20"/>
      <c r="H20" s="19"/>
      <c r="I20" s="19"/>
      <c r="J20" s="21"/>
      <c r="K20" s="22">
        <f>K11</f>
        <v>34</v>
      </c>
    </row>
    <row r="21" spans="2:11" ht="26.25" thickBot="1">
      <c r="B21" s="40" t="s">
        <v>11</v>
      </c>
      <c r="C21" s="24"/>
      <c r="D21" s="24"/>
      <c r="E21" s="24"/>
      <c r="F21" s="25"/>
      <c r="G21" s="25"/>
      <c r="H21" s="24"/>
      <c r="I21" s="24"/>
      <c r="J21" s="26"/>
      <c r="K21" s="27">
        <f>K20</f>
        <v>34</v>
      </c>
    </row>
    <row r="23" ht="12.75">
      <c r="B23" s="63"/>
    </row>
    <row r="24" ht="12.75">
      <c r="B24" s="63"/>
    </row>
  </sheetData>
  <sheetProtection/>
  <mergeCells count="5">
    <mergeCell ref="C9:J9"/>
    <mergeCell ref="C1:J1"/>
    <mergeCell ref="C2:K3"/>
    <mergeCell ref="B5:J5"/>
    <mergeCell ref="C8:J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O287"/>
  <sheetViews>
    <sheetView zoomScalePageLayoutView="0" workbookViewId="0" topLeftCell="A136">
      <selection activeCell="E137" sqref="E137:F137"/>
    </sheetView>
  </sheetViews>
  <sheetFormatPr defaultColWidth="9.00390625" defaultRowHeight="12.75"/>
  <cols>
    <col min="1" max="1" width="1.12109375" style="68" customWidth="1"/>
    <col min="2" max="2" width="9.00390625" style="68" customWidth="1"/>
    <col min="3" max="3" width="12.125" style="68" customWidth="1"/>
    <col min="4" max="4" width="6.00390625" style="68" customWidth="1"/>
    <col min="5" max="5" width="6.375" style="68" customWidth="1"/>
    <col min="6" max="6" width="27.875" style="68" customWidth="1"/>
    <col min="7" max="7" width="9.625" style="68" customWidth="1"/>
    <col min="8" max="8" width="8.875" style="68" customWidth="1"/>
    <col min="9" max="9" width="7.875" style="68" customWidth="1"/>
    <col min="10" max="10" width="7.625" style="68" customWidth="1"/>
    <col min="11" max="11" width="7.75390625" style="68" customWidth="1"/>
    <col min="12" max="12" width="8.75390625" style="68" customWidth="1"/>
    <col min="13" max="13" width="7.875" style="68" customWidth="1"/>
    <col min="14" max="14" width="7.625" style="68" customWidth="1"/>
    <col min="15" max="15" width="8.00390625" style="68" customWidth="1"/>
    <col min="16" max="16384" width="9.125" style="68" customWidth="1"/>
  </cols>
  <sheetData>
    <row r="1" spans="13:15" ht="12.75" customHeight="1">
      <c r="M1" s="205" t="s">
        <v>378</v>
      </c>
      <c r="N1" s="205"/>
      <c r="O1" s="205"/>
    </row>
    <row r="2" spans="13:15" ht="12" customHeight="1">
      <c r="M2" s="205"/>
      <c r="N2" s="205"/>
      <c r="O2" s="205"/>
    </row>
    <row r="3" spans="13:15" ht="12.75">
      <c r="M3" s="205"/>
      <c r="N3" s="205"/>
      <c r="O3" s="205"/>
    </row>
    <row r="4" spans="2:13" ht="23.25" customHeight="1">
      <c r="B4" s="4"/>
      <c r="C4" s="4"/>
      <c r="D4" s="4"/>
      <c r="E4" s="206" t="s">
        <v>291</v>
      </c>
      <c r="F4" s="206"/>
      <c r="G4" s="206"/>
      <c r="M4" s="68" t="s">
        <v>220</v>
      </c>
    </row>
    <row r="5" ht="12.75">
      <c r="L5" s="68" t="s">
        <v>24</v>
      </c>
    </row>
    <row r="6" spans="2:15" ht="36">
      <c r="B6" s="7" t="s">
        <v>47</v>
      </c>
      <c r="C6" s="207" t="s">
        <v>26</v>
      </c>
      <c r="D6" s="208"/>
      <c r="E6" s="209"/>
      <c r="F6" s="207" t="s">
        <v>25</v>
      </c>
      <c r="G6" s="209"/>
      <c r="H6" s="90" t="s">
        <v>31</v>
      </c>
      <c r="I6" s="91" t="s">
        <v>223</v>
      </c>
      <c r="J6" s="69" t="s">
        <v>224</v>
      </c>
      <c r="K6" s="69" t="s">
        <v>225</v>
      </c>
      <c r="L6" s="69" t="s">
        <v>226</v>
      </c>
      <c r="N6" s="113"/>
      <c r="O6" s="81"/>
    </row>
    <row r="7" spans="2:15" ht="23.25" customHeight="1">
      <c r="B7" s="13" t="s">
        <v>48</v>
      </c>
      <c r="C7" s="201" t="s">
        <v>50</v>
      </c>
      <c r="D7" s="202"/>
      <c r="E7" s="203"/>
      <c r="F7" s="204" t="s">
        <v>89</v>
      </c>
      <c r="G7" s="204"/>
      <c r="H7" s="92">
        <f>SUM(I7:L7)</f>
        <v>50880</v>
      </c>
      <c r="I7" s="92">
        <f>SUM(I8,I16,I19)</f>
        <v>8040.9</v>
      </c>
      <c r="J7" s="92">
        <f>SUM(J8,J16,J19)</f>
        <v>9776.7</v>
      </c>
      <c r="K7" s="92">
        <f>SUM(K8,K16,K19)</f>
        <v>13875.1</v>
      </c>
      <c r="L7" s="92">
        <f>SUM(L8,L16,L19)</f>
        <v>19187.300000000003</v>
      </c>
      <c r="N7" s="114"/>
      <c r="O7" s="115"/>
    </row>
    <row r="8" spans="2:15" ht="27" customHeight="1">
      <c r="B8" s="14" t="s">
        <v>48</v>
      </c>
      <c r="C8" s="195" t="s">
        <v>51</v>
      </c>
      <c r="D8" s="196"/>
      <c r="E8" s="197"/>
      <c r="F8" s="198" t="s">
        <v>27</v>
      </c>
      <c r="G8" s="198"/>
      <c r="H8" s="92">
        <f aca="true" t="shared" si="0" ref="H8:H39">SUM(I8:L8)</f>
        <v>29077.9</v>
      </c>
      <c r="I8" s="93">
        <f>SUM(I9,I14)</f>
        <v>6674.5</v>
      </c>
      <c r="J8" s="93">
        <f>SUM(J9,J14)</f>
        <v>7129.5</v>
      </c>
      <c r="K8" s="93">
        <f>SUM(K9,K14)</f>
        <v>8044.3</v>
      </c>
      <c r="L8" s="93">
        <f>SUM(L9,L14)</f>
        <v>7229.6</v>
      </c>
      <c r="N8" s="116"/>
      <c r="O8" s="117"/>
    </row>
    <row r="9" spans="2:15" ht="43.5" customHeight="1">
      <c r="B9" s="14" t="s">
        <v>49</v>
      </c>
      <c r="C9" s="195" t="s">
        <v>227</v>
      </c>
      <c r="D9" s="196"/>
      <c r="E9" s="197"/>
      <c r="F9" s="199" t="s">
        <v>172</v>
      </c>
      <c r="G9" s="200"/>
      <c r="H9" s="92">
        <f>SUM(I9:L9)</f>
        <v>19100.2</v>
      </c>
      <c r="I9" s="93">
        <f>SUM(I10,I12)</f>
        <v>3594.5</v>
      </c>
      <c r="J9" s="93">
        <f>SUM(J10,J12)</f>
        <v>4049.5</v>
      </c>
      <c r="K9" s="93">
        <f>SUM(K10,K12)</f>
        <v>7306.6</v>
      </c>
      <c r="L9" s="93">
        <f>SUM(L10,L12)</f>
        <v>4149.6</v>
      </c>
      <c r="N9" s="116"/>
      <c r="O9" s="118"/>
    </row>
    <row r="10" spans="2:15" ht="42.75" customHeight="1">
      <c r="B10" s="14" t="s">
        <v>49</v>
      </c>
      <c r="C10" s="195" t="s">
        <v>228</v>
      </c>
      <c r="D10" s="196"/>
      <c r="E10" s="197"/>
      <c r="F10" s="199" t="s">
        <v>173</v>
      </c>
      <c r="G10" s="200"/>
      <c r="H10" s="92">
        <f t="shared" si="0"/>
        <v>13376.1</v>
      </c>
      <c r="I10" s="94">
        <f>SUM(I11:I11)</f>
        <v>2994.5</v>
      </c>
      <c r="J10" s="94">
        <f>SUM(J11:J11)</f>
        <v>2949.5</v>
      </c>
      <c r="K10" s="94">
        <f>SUM(K11:K11)</f>
        <v>4402.5</v>
      </c>
      <c r="L10" s="94">
        <f>SUM(L11:L11)</f>
        <v>3029.6</v>
      </c>
      <c r="N10" s="116"/>
      <c r="O10" s="116"/>
    </row>
    <row r="11" spans="2:15" ht="42.75" customHeight="1">
      <c r="B11" s="14" t="s">
        <v>49</v>
      </c>
      <c r="C11" s="195" t="s">
        <v>203</v>
      </c>
      <c r="D11" s="196"/>
      <c r="E11" s="197"/>
      <c r="F11" s="199" t="s">
        <v>173</v>
      </c>
      <c r="G11" s="200"/>
      <c r="H11" s="92">
        <f t="shared" si="0"/>
        <v>13376.1</v>
      </c>
      <c r="I11" s="94">
        <v>2994.5</v>
      </c>
      <c r="J11" s="94">
        <v>2949.5</v>
      </c>
      <c r="K11" s="94">
        <v>4402.5</v>
      </c>
      <c r="L11" s="94">
        <v>3029.6</v>
      </c>
      <c r="N11" s="116"/>
      <c r="O11" s="116"/>
    </row>
    <row r="12" spans="2:15" ht="57" customHeight="1">
      <c r="B12" s="14" t="s">
        <v>49</v>
      </c>
      <c r="C12" s="195" t="s">
        <v>229</v>
      </c>
      <c r="D12" s="196"/>
      <c r="E12" s="197"/>
      <c r="F12" s="198" t="s">
        <v>230</v>
      </c>
      <c r="G12" s="198"/>
      <c r="H12" s="92">
        <f t="shared" si="0"/>
        <v>5724.1</v>
      </c>
      <c r="I12" s="93">
        <f>SUM(I13:I13)</f>
        <v>600</v>
      </c>
      <c r="J12" s="93">
        <f>SUM(J13:J13)</f>
        <v>1100</v>
      </c>
      <c r="K12" s="93">
        <f>SUM(K13:K13)</f>
        <v>2904.1</v>
      </c>
      <c r="L12" s="93">
        <f>SUM(L13:L13)</f>
        <v>1120</v>
      </c>
      <c r="N12" s="116"/>
      <c r="O12" s="118"/>
    </row>
    <row r="13" spans="2:15" ht="57" customHeight="1">
      <c r="B13" s="14" t="s">
        <v>49</v>
      </c>
      <c r="C13" s="195" t="s">
        <v>204</v>
      </c>
      <c r="D13" s="196"/>
      <c r="E13" s="197"/>
      <c r="F13" s="198" t="s">
        <v>230</v>
      </c>
      <c r="G13" s="198"/>
      <c r="H13" s="92">
        <f t="shared" si="0"/>
        <v>5724.1</v>
      </c>
      <c r="I13" s="93">
        <v>600</v>
      </c>
      <c r="J13" s="94">
        <v>1100</v>
      </c>
      <c r="K13" s="94">
        <v>2904.1</v>
      </c>
      <c r="L13" s="94">
        <v>1120</v>
      </c>
      <c r="N13" s="116"/>
      <c r="O13" s="116"/>
    </row>
    <row r="14" spans="2:15" ht="34.5" customHeight="1">
      <c r="B14" s="14" t="s">
        <v>49</v>
      </c>
      <c r="C14" s="195" t="s">
        <v>146</v>
      </c>
      <c r="D14" s="196"/>
      <c r="E14" s="197"/>
      <c r="F14" s="198" t="s">
        <v>28</v>
      </c>
      <c r="G14" s="198"/>
      <c r="H14" s="92">
        <f t="shared" si="0"/>
        <v>9977.7</v>
      </c>
      <c r="I14" s="94">
        <f>SUM(I15:I15)</f>
        <v>3080</v>
      </c>
      <c r="J14" s="94">
        <f>SUM(J15:J15)</f>
        <v>3080</v>
      </c>
      <c r="K14" s="94">
        <f>SUM(K15:K15)</f>
        <v>737.7</v>
      </c>
      <c r="L14" s="94">
        <f>SUM(L15:L15)</f>
        <v>3080</v>
      </c>
      <c r="N14" s="116"/>
      <c r="O14" s="116"/>
    </row>
    <row r="15" spans="2:15" ht="34.5" customHeight="1">
      <c r="B15" s="14" t="s">
        <v>49</v>
      </c>
      <c r="C15" s="195" t="s">
        <v>205</v>
      </c>
      <c r="D15" s="196"/>
      <c r="E15" s="197"/>
      <c r="F15" s="198" t="s">
        <v>28</v>
      </c>
      <c r="G15" s="198"/>
      <c r="H15" s="92">
        <f t="shared" si="0"/>
        <v>9977.7</v>
      </c>
      <c r="I15" s="94">
        <v>3080</v>
      </c>
      <c r="J15" s="94">
        <v>3080</v>
      </c>
      <c r="K15" s="94">
        <v>737.7</v>
      </c>
      <c r="L15" s="94">
        <v>3080</v>
      </c>
      <c r="N15" s="116"/>
      <c r="O15" s="116"/>
    </row>
    <row r="16" spans="2:15" ht="12.75" customHeight="1">
      <c r="B16" s="14" t="s">
        <v>48</v>
      </c>
      <c r="C16" s="195" t="s">
        <v>52</v>
      </c>
      <c r="D16" s="196"/>
      <c r="E16" s="197"/>
      <c r="F16" s="198" t="s">
        <v>29</v>
      </c>
      <c r="G16" s="198"/>
      <c r="H16" s="92">
        <f t="shared" si="0"/>
        <v>20677.1</v>
      </c>
      <c r="I16" s="93">
        <f aca="true" t="shared" si="1" ref="I16:L17">I17</f>
        <v>993.9</v>
      </c>
      <c r="J16" s="93">
        <f t="shared" si="1"/>
        <v>2274.7</v>
      </c>
      <c r="K16" s="93">
        <f t="shared" si="1"/>
        <v>5823.3</v>
      </c>
      <c r="L16" s="93">
        <f t="shared" si="1"/>
        <v>11585.2</v>
      </c>
      <c r="N16" s="116"/>
      <c r="O16" s="118"/>
    </row>
    <row r="17" spans="2:15" ht="24.75" customHeight="1">
      <c r="B17" s="14" t="s">
        <v>49</v>
      </c>
      <c r="C17" s="195" t="s">
        <v>90</v>
      </c>
      <c r="D17" s="196"/>
      <c r="E17" s="197"/>
      <c r="F17" s="198" t="s">
        <v>30</v>
      </c>
      <c r="G17" s="198"/>
      <c r="H17" s="92">
        <f t="shared" si="0"/>
        <v>20677.1</v>
      </c>
      <c r="I17" s="93">
        <f t="shared" si="1"/>
        <v>993.9</v>
      </c>
      <c r="J17" s="93">
        <f t="shared" si="1"/>
        <v>2274.7</v>
      </c>
      <c r="K17" s="93">
        <f t="shared" si="1"/>
        <v>5823.3</v>
      </c>
      <c r="L17" s="93">
        <f t="shared" si="1"/>
        <v>11585.2</v>
      </c>
      <c r="N17" s="116"/>
      <c r="O17" s="118"/>
    </row>
    <row r="18" spans="2:15" ht="85.5" customHeight="1">
      <c r="B18" s="14" t="s">
        <v>49</v>
      </c>
      <c r="C18" s="195" t="s">
        <v>76</v>
      </c>
      <c r="D18" s="196"/>
      <c r="E18" s="197"/>
      <c r="F18" s="198" t="s">
        <v>91</v>
      </c>
      <c r="G18" s="198"/>
      <c r="H18" s="92">
        <f t="shared" si="0"/>
        <v>20677.1</v>
      </c>
      <c r="I18" s="94">
        <v>993.9</v>
      </c>
      <c r="J18" s="94">
        <v>2274.7</v>
      </c>
      <c r="K18" s="94">
        <v>5823.3</v>
      </c>
      <c r="L18" s="94">
        <v>11585.2</v>
      </c>
      <c r="N18" s="116"/>
      <c r="O18" s="116"/>
    </row>
    <row r="19" spans="2:15" ht="12.75" customHeight="1">
      <c r="B19" s="14" t="s">
        <v>48</v>
      </c>
      <c r="C19" s="183" t="s">
        <v>53</v>
      </c>
      <c r="D19" s="184"/>
      <c r="E19" s="185"/>
      <c r="F19" s="188" t="s">
        <v>33</v>
      </c>
      <c r="G19" s="188"/>
      <c r="H19" s="92">
        <f t="shared" si="0"/>
        <v>1125</v>
      </c>
      <c r="I19" s="93">
        <f>I20+I21</f>
        <v>372.5</v>
      </c>
      <c r="J19" s="93">
        <f>J20+J21</f>
        <v>372.5</v>
      </c>
      <c r="K19" s="93">
        <f>K20+K21</f>
        <v>7.5</v>
      </c>
      <c r="L19" s="93">
        <f>L20+L21</f>
        <v>372.5</v>
      </c>
      <c r="N19" s="116"/>
      <c r="O19" s="117"/>
    </row>
    <row r="20" spans="2:15" ht="78.75" customHeight="1">
      <c r="B20" s="14" t="s">
        <v>49</v>
      </c>
      <c r="C20" s="183" t="s">
        <v>54</v>
      </c>
      <c r="D20" s="184"/>
      <c r="E20" s="185"/>
      <c r="F20" s="194" t="s">
        <v>34</v>
      </c>
      <c r="G20" s="194"/>
      <c r="H20" s="92">
        <f t="shared" si="0"/>
        <v>255</v>
      </c>
      <c r="I20" s="94">
        <v>85</v>
      </c>
      <c r="J20" s="94">
        <v>85</v>
      </c>
      <c r="K20" s="94">
        <v>0</v>
      </c>
      <c r="L20" s="94">
        <v>85</v>
      </c>
      <c r="N20" s="116"/>
      <c r="O20" s="116"/>
    </row>
    <row r="21" spans="2:15" ht="40.5" customHeight="1">
      <c r="B21" s="14" t="s">
        <v>48</v>
      </c>
      <c r="C21" s="183" t="s">
        <v>175</v>
      </c>
      <c r="D21" s="184"/>
      <c r="E21" s="185"/>
      <c r="F21" s="188" t="s">
        <v>92</v>
      </c>
      <c r="G21" s="188"/>
      <c r="H21" s="92">
        <f t="shared" si="0"/>
        <v>870</v>
      </c>
      <c r="I21" s="94">
        <f>I22</f>
        <v>287.5</v>
      </c>
      <c r="J21" s="94">
        <f>J22</f>
        <v>287.5</v>
      </c>
      <c r="K21" s="94">
        <f>K22</f>
        <v>7.5</v>
      </c>
      <c r="L21" s="94">
        <f>L22</f>
        <v>287.5</v>
      </c>
      <c r="N21" s="116"/>
      <c r="O21" s="116"/>
    </row>
    <row r="22" spans="2:15" ht="72" customHeight="1">
      <c r="B22" s="14" t="s">
        <v>48</v>
      </c>
      <c r="C22" s="183" t="s">
        <v>176</v>
      </c>
      <c r="D22" s="184"/>
      <c r="E22" s="185"/>
      <c r="F22" s="186" t="s">
        <v>93</v>
      </c>
      <c r="G22" s="187"/>
      <c r="H22" s="92">
        <f t="shared" si="0"/>
        <v>870</v>
      </c>
      <c r="I22" s="94">
        <f>SUM(I23:I25)</f>
        <v>287.5</v>
      </c>
      <c r="J22" s="94">
        <f>SUM(J23:J25)</f>
        <v>287.5</v>
      </c>
      <c r="K22" s="94">
        <f>SUM(K23:K25)</f>
        <v>7.5</v>
      </c>
      <c r="L22" s="94">
        <f>SUM(L23:L25)</f>
        <v>287.5</v>
      </c>
      <c r="N22" s="116"/>
      <c r="O22" s="116"/>
    </row>
    <row r="23" spans="2:15" ht="75" customHeight="1">
      <c r="B23" s="14" t="s">
        <v>133</v>
      </c>
      <c r="C23" s="183" t="s">
        <v>74</v>
      </c>
      <c r="D23" s="184"/>
      <c r="E23" s="185"/>
      <c r="F23" s="188" t="s">
        <v>177</v>
      </c>
      <c r="G23" s="188"/>
      <c r="H23" s="92">
        <f t="shared" si="0"/>
        <v>510</v>
      </c>
      <c r="I23" s="94">
        <v>170</v>
      </c>
      <c r="J23" s="94">
        <v>170</v>
      </c>
      <c r="K23" s="94">
        <v>0</v>
      </c>
      <c r="L23" s="94">
        <v>170</v>
      </c>
      <c r="N23" s="116"/>
      <c r="O23" s="116"/>
    </row>
    <row r="24" spans="2:15" ht="71.25" customHeight="1">
      <c r="B24" s="14" t="s">
        <v>163</v>
      </c>
      <c r="C24" s="183" t="s">
        <v>74</v>
      </c>
      <c r="D24" s="184"/>
      <c r="E24" s="185"/>
      <c r="F24" s="188" t="s">
        <v>177</v>
      </c>
      <c r="G24" s="188"/>
      <c r="H24" s="92">
        <f>SUM(I24:L24)</f>
        <v>330</v>
      </c>
      <c r="I24" s="94">
        <v>110</v>
      </c>
      <c r="J24" s="94">
        <v>110</v>
      </c>
      <c r="K24" s="94">
        <v>0</v>
      </c>
      <c r="L24" s="94">
        <v>110</v>
      </c>
      <c r="N24" s="116"/>
      <c r="O24" s="116"/>
    </row>
    <row r="25" spans="2:15" ht="71.25" customHeight="1">
      <c r="B25" s="14" t="s">
        <v>202</v>
      </c>
      <c r="C25" s="183" t="s">
        <v>74</v>
      </c>
      <c r="D25" s="184"/>
      <c r="E25" s="185"/>
      <c r="F25" s="188" t="s">
        <v>177</v>
      </c>
      <c r="G25" s="188"/>
      <c r="H25" s="92">
        <f t="shared" si="0"/>
        <v>30</v>
      </c>
      <c r="I25" s="94">
        <v>7.5</v>
      </c>
      <c r="J25" s="94">
        <v>7.5</v>
      </c>
      <c r="K25" s="94">
        <v>7.5</v>
      </c>
      <c r="L25" s="94">
        <v>7.5</v>
      </c>
      <c r="N25" s="116"/>
      <c r="O25" s="116"/>
    </row>
    <row r="26" spans="2:15" ht="26.25" customHeight="1">
      <c r="B26" s="95" t="s">
        <v>48</v>
      </c>
      <c r="C26" s="190" t="s">
        <v>55</v>
      </c>
      <c r="D26" s="191"/>
      <c r="E26" s="192"/>
      <c r="F26" s="193" t="s">
        <v>35</v>
      </c>
      <c r="G26" s="193"/>
      <c r="H26" s="92">
        <f t="shared" si="0"/>
        <v>15735.400000000001</v>
      </c>
      <c r="I26" s="12">
        <f>I27</f>
        <v>2625.9</v>
      </c>
      <c r="J26" s="12">
        <f>J27</f>
        <v>2081.2</v>
      </c>
      <c r="K26" s="12">
        <f>K27</f>
        <v>2411.7</v>
      </c>
      <c r="L26" s="12">
        <f>L27</f>
        <v>8616.6</v>
      </c>
      <c r="N26" s="114"/>
      <c r="O26" s="114"/>
    </row>
    <row r="27" spans="2:15" ht="51.75" customHeight="1">
      <c r="B27" s="6" t="s">
        <v>48</v>
      </c>
      <c r="C27" s="183" t="s">
        <v>56</v>
      </c>
      <c r="D27" s="184"/>
      <c r="E27" s="185"/>
      <c r="F27" s="188" t="s">
        <v>178</v>
      </c>
      <c r="G27" s="188"/>
      <c r="H27" s="92">
        <f t="shared" si="0"/>
        <v>15735.400000000001</v>
      </c>
      <c r="I27" s="94">
        <f>SUM(I28,I31)</f>
        <v>2625.9</v>
      </c>
      <c r="J27" s="94">
        <f>SUM(J28,J31)</f>
        <v>2081.2</v>
      </c>
      <c r="K27" s="94">
        <f>SUM(K28,K31)</f>
        <v>2411.7</v>
      </c>
      <c r="L27" s="94">
        <f>SUM(L28,L31)</f>
        <v>8616.6</v>
      </c>
      <c r="N27" s="116"/>
      <c r="O27" s="116"/>
    </row>
    <row r="28" spans="2:15" ht="43.5" customHeight="1">
      <c r="B28" s="6" t="s">
        <v>48</v>
      </c>
      <c r="C28" s="183" t="s">
        <v>99</v>
      </c>
      <c r="D28" s="184"/>
      <c r="E28" s="185"/>
      <c r="F28" s="188" t="s">
        <v>190</v>
      </c>
      <c r="G28" s="188"/>
      <c r="H28" s="92">
        <f t="shared" si="0"/>
        <v>5980</v>
      </c>
      <c r="I28" s="94">
        <f aca="true" t="shared" si="2" ref="I28:L29">I29</f>
        <v>0</v>
      </c>
      <c r="J28" s="94">
        <f t="shared" si="2"/>
        <v>0</v>
      </c>
      <c r="K28" s="94">
        <f t="shared" si="2"/>
        <v>0</v>
      </c>
      <c r="L28" s="94">
        <f t="shared" si="2"/>
        <v>5980</v>
      </c>
      <c r="N28" s="116"/>
      <c r="O28" s="116"/>
    </row>
    <row r="29" spans="2:15" ht="19.5" customHeight="1">
      <c r="B29" s="6" t="s">
        <v>48</v>
      </c>
      <c r="C29" s="183" t="s">
        <v>96</v>
      </c>
      <c r="D29" s="184"/>
      <c r="E29" s="185"/>
      <c r="F29" s="188" t="s">
        <v>94</v>
      </c>
      <c r="G29" s="188"/>
      <c r="H29" s="92">
        <f t="shared" si="0"/>
        <v>5980</v>
      </c>
      <c r="I29" s="94">
        <f t="shared" si="2"/>
        <v>0</v>
      </c>
      <c r="J29" s="94">
        <f t="shared" si="2"/>
        <v>0</v>
      </c>
      <c r="K29" s="94">
        <f t="shared" si="2"/>
        <v>0</v>
      </c>
      <c r="L29" s="94">
        <f t="shared" si="2"/>
        <v>5980</v>
      </c>
      <c r="N29" s="116"/>
      <c r="O29" s="116"/>
    </row>
    <row r="30" spans="2:15" ht="50.25" customHeight="1">
      <c r="B30" s="6" t="s">
        <v>134</v>
      </c>
      <c r="C30" s="183" t="s">
        <v>97</v>
      </c>
      <c r="D30" s="184"/>
      <c r="E30" s="185"/>
      <c r="F30" s="188" t="s">
        <v>95</v>
      </c>
      <c r="G30" s="188"/>
      <c r="H30" s="12">
        <f t="shared" si="0"/>
        <v>5980</v>
      </c>
      <c r="I30" s="94">
        <v>0</v>
      </c>
      <c r="J30" s="94">
        <v>0</v>
      </c>
      <c r="K30" s="94">
        <v>0</v>
      </c>
      <c r="L30" s="94">
        <v>5980</v>
      </c>
      <c r="N30" s="116"/>
      <c r="O30" s="116"/>
    </row>
    <row r="31" spans="2:15" ht="36" customHeight="1">
      <c r="B31" s="6" t="s">
        <v>48</v>
      </c>
      <c r="C31" s="183" t="s">
        <v>98</v>
      </c>
      <c r="D31" s="184"/>
      <c r="E31" s="185"/>
      <c r="F31" s="189" t="s">
        <v>179</v>
      </c>
      <c r="G31" s="189"/>
      <c r="H31" s="92">
        <f t="shared" si="0"/>
        <v>9755.4</v>
      </c>
      <c r="I31" s="94">
        <f>SUM(I32,I37)</f>
        <v>2625.9</v>
      </c>
      <c r="J31" s="94">
        <f>SUM(J32,J37)</f>
        <v>2081.2</v>
      </c>
      <c r="K31" s="94">
        <f>SUM(K32,K37)</f>
        <v>2411.7</v>
      </c>
      <c r="L31" s="94">
        <f>SUM(L32,L37)</f>
        <v>2636.6</v>
      </c>
      <c r="N31" s="116"/>
      <c r="O31" s="116"/>
    </row>
    <row r="32" spans="2:15" ht="51" customHeight="1">
      <c r="B32" s="6" t="s">
        <v>48</v>
      </c>
      <c r="C32" s="183" t="s">
        <v>135</v>
      </c>
      <c r="D32" s="184"/>
      <c r="E32" s="185"/>
      <c r="F32" s="186" t="s">
        <v>136</v>
      </c>
      <c r="G32" s="187"/>
      <c r="H32" s="92">
        <f t="shared" si="0"/>
        <v>7303.4</v>
      </c>
      <c r="I32" s="94">
        <f>I33</f>
        <v>2088.1</v>
      </c>
      <c r="J32" s="94">
        <f>J33</f>
        <v>1543.3</v>
      </c>
      <c r="K32" s="94">
        <f>K33</f>
        <v>1573.3</v>
      </c>
      <c r="L32" s="94">
        <f>L33</f>
        <v>2098.7</v>
      </c>
      <c r="N32" s="116"/>
      <c r="O32" s="116"/>
    </row>
    <row r="33" spans="2:15" ht="70.5" customHeight="1">
      <c r="B33" s="6" t="s">
        <v>134</v>
      </c>
      <c r="C33" s="183" t="s">
        <v>168</v>
      </c>
      <c r="D33" s="184"/>
      <c r="E33" s="185"/>
      <c r="F33" s="186" t="s">
        <v>180</v>
      </c>
      <c r="G33" s="187"/>
      <c r="H33" s="92">
        <f t="shared" si="0"/>
        <v>7303.4</v>
      </c>
      <c r="I33" s="94">
        <f>SUM(I34:I36)</f>
        <v>2088.1</v>
      </c>
      <c r="J33" s="94">
        <f>SUM(J34:J36)</f>
        <v>1543.3</v>
      </c>
      <c r="K33" s="94">
        <f>SUM(K34:K36)</f>
        <v>1573.3</v>
      </c>
      <c r="L33" s="94">
        <f>SUM(L34:L36)</f>
        <v>2098.7</v>
      </c>
      <c r="N33" s="116"/>
      <c r="O33" s="116"/>
    </row>
    <row r="34" spans="2:15" ht="86.25" customHeight="1">
      <c r="B34" s="6" t="s">
        <v>134</v>
      </c>
      <c r="C34" s="183" t="s">
        <v>147</v>
      </c>
      <c r="D34" s="184"/>
      <c r="E34" s="185"/>
      <c r="F34" s="186" t="s">
        <v>148</v>
      </c>
      <c r="G34" s="187"/>
      <c r="H34" s="92">
        <f t="shared" si="0"/>
        <v>1153</v>
      </c>
      <c r="I34" s="94">
        <v>283</v>
      </c>
      <c r="J34" s="94">
        <v>293.3</v>
      </c>
      <c r="K34" s="94">
        <v>283.1</v>
      </c>
      <c r="L34" s="94">
        <v>293.6</v>
      </c>
      <c r="N34" s="116"/>
      <c r="O34" s="116"/>
    </row>
    <row r="35" spans="2:15" ht="96" customHeight="1">
      <c r="B35" s="6" t="s">
        <v>134</v>
      </c>
      <c r="C35" s="183" t="s">
        <v>149</v>
      </c>
      <c r="D35" s="184"/>
      <c r="E35" s="185"/>
      <c r="F35" s="186" t="s">
        <v>181</v>
      </c>
      <c r="G35" s="187"/>
      <c r="H35" s="12">
        <f>SUM(I35:L35)</f>
        <v>40.2</v>
      </c>
      <c r="I35" s="94">
        <v>0</v>
      </c>
      <c r="J35" s="94">
        <v>0</v>
      </c>
      <c r="K35" s="94">
        <v>40.2</v>
      </c>
      <c r="L35" s="94">
        <v>0</v>
      </c>
      <c r="N35" s="116"/>
      <c r="O35" s="116"/>
    </row>
    <row r="36" spans="2:15" ht="96" customHeight="1">
      <c r="B36" s="6" t="s">
        <v>134</v>
      </c>
      <c r="C36" s="183" t="s">
        <v>193</v>
      </c>
      <c r="D36" s="184"/>
      <c r="E36" s="185"/>
      <c r="F36" s="186" t="s">
        <v>194</v>
      </c>
      <c r="G36" s="187"/>
      <c r="H36" s="12">
        <f t="shared" si="0"/>
        <v>6110.200000000001</v>
      </c>
      <c r="I36" s="94">
        <v>1805.1</v>
      </c>
      <c r="J36" s="94">
        <v>1250</v>
      </c>
      <c r="K36" s="94">
        <v>1250</v>
      </c>
      <c r="L36" s="94">
        <v>1805.1</v>
      </c>
      <c r="N36" s="116"/>
      <c r="O36" s="116"/>
    </row>
    <row r="37" spans="2:15" ht="61.5" customHeight="1">
      <c r="B37" s="6" t="s">
        <v>48</v>
      </c>
      <c r="C37" s="183" t="s">
        <v>137</v>
      </c>
      <c r="D37" s="184"/>
      <c r="E37" s="185"/>
      <c r="F37" s="186" t="s">
        <v>182</v>
      </c>
      <c r="G37" s="187"/>
      <c r="H37" s="92">
        <f t="shared" si="0"/>
        <v>2452</v>
      </c>
      <c r="I37" s="94">
        <f>I38</f>
        <v>537.8000000000001</v>
      </c>
      <c r="J37" s="94">
        <f>J38</f>
        <v>537.9</v>
      </c>
      <c r="K37" s="94">
        <f>K38</f>
        <v>838.4000000000001</v>
      </c>
      <c r="L37" s="94">
        <f>L38</f>
        <v>537.9</v>
      </c>
      <c r="N37" s="116"/>
      <c r="O37" s="116"/>
    </row>
    <row r="38" spans="2:15" ht="85.5" customHeight="1">
      <c r="B38" s="6" t="s">
        <v>134</v>
      </c>
      <c r="C38" s="183" t="s">
        <v>138</v>
      </c>
      <c r="D38" s="184"/>
      <c r="E38" s="185"/>
      <c r="F38" s="186" t="s">
        <v>183</v>
      </c>
      <c r="G38" s="187"/>
      <c r="H38" s="92">
        <f t="shared" si="0"/>
        <v>2452</v>
      </c>
      <c r="I38" s="94">
        <f>SUM(I39:I40)</f>
        <v>537.8000000000001</v>
      </c>
      <c r="J38" s="94">
        <f>SUM(J39:J40)</f>
        <v>537.9</v>
      </c>
      <c r="K38" s="94">
        <f>SUM(K39:K40)</f>
        <v>838.4000000000001</v>
      </c>
      <c r="L38" s="94">
        <f>SUM(L39:L40)</f>
        <v>537.9</v>
      </c>
      <c r="N38" s="116"/>
      <c r="O38" s="116"/>
    </row>
    <row r="39" spans="2:15" ht="63.75" customHeight="1">
      <c r="B39" s="6" t="s">
        <v>134</v>
      </c>
      <c r="C39" s="183" t="s">
        <v>140</v>
      </c>
      <c r="D39" s="184"/>
      <c r="E39" s="185"/>
      <c r="F39" s="186" t="s">
        <v>139</v>
      </c>
      <c r="G39" s="187"/>
      <c r="H39" s="12">
        <f t="shared" si="0"/>
        <v>1975.1000000000001</v>
      </c>
      <c r="I39" s="94">
        <v>483.6</v>
      </c>
      <c r="J39" s="94">
        <v>483.7</v>
      </c>
      <c r="K39" s="94">
        <v>524.1</v>
      </c>
      <c r="L39" s="94">
        <v>483.7</v>
      </c>
      <c r="N39" s="116"/>
      <c r="O39" s="116"/>
    </row>
    <row r="40" spans="2:15" ht="63" customHeight="1">
      <c r="B40" s="6" t="s">
        <v>134</v>
      </c>
      <c r="C40" s="183" t="s">
        <v>141</v>
      </c>
      <c r="D40" s="184"/>
      <c r="E40" s="185"/>
      <c r="F40" s="186" t="s">
        <v>184</v>
      </c>
      <c r="G40" s="187"/>
      <c r="H40" s="12">
        <f>SUM(I40:L40)</f>
        <v>476.90000000000003</v>
      </c>
      <c r="I40" s="94">
        <v>54.2</v>
      </c>
      <c r="J40" s="94">
        <v>54.2</v>
      </c>
      <c r="K40" s="94">
        <v>314.3</v>
      </c>
      <c r="L40" s="94">
        <v>54.2</v>
      </c>
      <c r="N40" s="116"/>
      <c r="O40" s="116"/>
    </row>
    <row r="41" spans="2:15" ht="12.75">
      <c r="B41" s="70"/>
      <c r="C41" s="178"/>
      <c r="D41" s="179"/>
      <c r="E41" s="180"/>
      <c r="F41" s="181" t="s">
        <v>75</v>
      </c>
      <c r="G41" s="181"/>
      <c r="H41" s="12">
        <f>SUM(H7,H26)</f>
        <v>66615.4</v>
      </c>
      <c r="I41" s="12">
        <f>SUM(I7,I26)</f>
        <v>10666.8</v>
      </c>
      <c r="J41" s="12">
        <f>SUM(J7,J26)</f>
        <v>11857.900000000001</v>
      </c>
      <c r="K41" s="12">
        <f>SUM(K7,K26)</f>
        <v>16286.8</v>
      </c>
      <c r="L41" s="12">
        <f>SUM(L7,L26)</f>
        <v>27803.9</v>
      </c>
      <c r="N41" s="114"/>
      <c r="O41" s="114"/>
    </row>
    <row r="42" spans="2:8" ht="12.75">
      <c r="B42" s="182" t="s">
        <v>231</v>
      </c>
      <c r="C42" s="182"/>
      <c r="D42" s="182"/>
      <c r="E42" s="182"/>
      <c r="F42" s="182"/>
      <c r="G42" s="182"/>
      <c r="H42" s="182"/>
    </row>
    <row r="43" spans="2:15" ht="30.75" customHeight="1">
      <c r="B43" s="96" t="s">
        <v>232</v>
      </c>
      <c r="C43" s="96" t="s">
        <v>233</v>
      </c>
      <c r="D43" s="97" t="s">
        <v>16</v>
      </c>
      <c r="E43" s="178" t="s">
        <v>65</v>
      </c>
      <c r="F43" s="180"/>
      <c r="G43" s="71" t="s">
        <v>234</v>
      </c>
      <c r="H43" s="65" t="s">
        <v>235</v>
      </c>
      <c r="I43" s="65" t="s">
        <v>236</v>
      </c>
      <c r="J43" s="65" t="s">
        <v>237</v>
      </c>
      <c r="K43" s="65" t="s">
        <v>15</v>
      </c>
      <c r="L43" s="65" t="s">
        <v>223</v>
      </c>
      <c r="M43" s="65" t="s">
        <v>224</v>
      </c>
      <c r="N43" s="65" t="s">
        <v>225</v>
      </c>
      <c r="O43" s="65" t="s">
        <v>226</v>
      </c>
    </row>
    <row r="44" spans="2:15" ht="55.5" customHeight="1">
      <c r="B44" s="147" t="s">
        <v>200</v>
      </c>
      <c r="C44" s="144"/>
      <c r="D44" s="144"/>
      <c r="E44" s="144"/>
      <c r="F44" s="145"/>
      <c r="G44" s="66"/>
      <c r="H44" s="66"/>
      <c r="I44" s="66"/>
      <c r="J44" s="66"/>
      <c r="K44" s="98">
        <f>SUM(K45,K77,K195,K227,K232,K251)</f>
        <v>70726.8</v>
      </c>
      <c r="L44" s="98">
        <f>SUM(L45,L77,L195,L227,L232,L251)</f>
        <v>10629.3</v>
      </c>
      <c r="M44" s="98">
        <f>SUM(M45,M77,M195,M227,M232,M251)</f>
        <v>15803.800000000003</v>
      </c>
      <c r="N44" s="98">
        <f>SUM(N45,N77,N195,N227,N232,N251)</f>
        <v>17300</v>
      </c>
      <c r="O44" s="98">
        <f>SUM(O45,O77,O195,O227,O232,O251)</f>
        <v>26993.7</v>
      </c>
    </row>
    <row r="45" spans="2:15" ht="62.25" customHeight="1">
      <c r="B45" s="99" t="s">
        <v>238</v>
      </c>
      <c r="C45" s="99" t="s">
        <v>239</v>
      </c>
      <c r="D45" s="100" t="s">
        <v>82</v>
      </c>
      <c r="E45" s="162" t="s">
        <v>192</v>
      </c>
      <c r="F45" s="163"/>
      <c r="G45" s="66"/>
      <c r="H45" s="66"/>
      <c r="I45" s="66"/>
      <c r="J45" s="66"/>
      <c r="K45" s="98">
        <f>SUM(L45:O45)</f>
        <v>4387</v>
      </c>
      <c r="L45" s="98">
        <f>L46</f>
        <v>1116.9</v>
      </c>
      <c r="M45" s="98">
        <f>M46</f>
        <v>1102.4</v>
      </c>
      <c r="N45" s="98">
        <f>N46</f>
        <v>1102</v>
      </c>
      <c r="O45" s="98">
        <f>O46</f>
        <v>1065.7</v>
      </c>
    </row>
    <row r="46" spans="2:15" ht="26.25" customHeight="1">
      <c r="B46" s="97"/>
      <c r="C46" s="97"/>
      <c r="D46" s="100">
        <v>1</v>
      </c>
      <c r="E46" s="162" t="s">
        <v>66</v>
      </c>
      <c r="F46" s="163"/>
      <c r="G46" s="66" t="s">
        <v>14</v>
      </c>
      <c r="H46" s="66"/>
      <c r="I46" s="66"/>
      <c r="J46" s="66"/>
      <c r="K46" s="98">
        <f>SUM(L46:O46)</f>
        <v>4387</v>
      </c>
      <c r="L46" s="98">
        <f>SUM(L47,L53)</f>
        <v>1116.9</v>
      </c>
      <c r="M46" s="98">
        <f>SUM(M47,M53)</f>
        <v>1102.4</v>
      </c>
      <c r="N46" s="98">
        <f>SUM(N47,N53)</f>
        <v>1102</v>
      </c>
      <c r="O46" s="98">
        <f>SUM(O47,O53)</f>
        <v>1065.7</v>
      </c>
    </row>
    <row r="47" spans="2:15" ht="51.75" customHeight="1">
      <c r="B47" s="97"/>
      <c r="C47" s="97"/>
      <c r="D47" s="101" t="s">
        <v>17</v>
      </c>
      <c r="E47" s="176" t="s">
        <v>185</v>
      </c>
      <c r="F47" s="177"/>
      <c r="G47" s="106" t="s">
        <v>73</v>
      </c>
      <c r="H47" s="66"/>
      <c r="I47" s="66"/>
      <c r="J47" s="66"/>
      <c r="K47" s="98">
        <f>SUM(L47:O47)</f>
        <v>969.4</v>
      </c>
      <c r="L47" s="98">
        <f>L49</f>
        <v>238.3</v>
      </c>
      <c r="M47" s="98">
        <f>M49</f>
        <v>291.4</v>
      </c>
      <c r="N47" s="98">
        <f>N49</f>
        <v>238.3</v>
      </c>
      <c r="O47" s="98">
        <f>O49</f>
        <v>201.4</v>
      </c>
    </row>
    <row r="48" spans="2:15" ht="27.75" customHeight="1">
      <c r="B48" s="97"/>
      <c r="C48" s="97"/>
      <c r="D48" s="101"/>
      <c r="E48" s="162" t="s">
        <v>104</v>
      </c>
      <c r="F48" s="163"/>
      <c r="G48" s="106" t="s">
        <v>73</v>
      </c>
      <c r="H48" s="66" t="s">
        <v>105</v>
      </c>
      <c r="I48" s="66"/>
      <c r="J48" s="66"/>
      <c r="K48" s="98">
        <f>SUM(L48:O48)</f>
        <v>969.4</v>
      </c>
      <c r="L48" s="98">
        <f aca="true" t="shared" si="3" ref="L48:O49">L49</f>
        <v>238.3</v>
      </c>
      <c r="M48" s="98">
        <f t="shared" si="3"/>
        <v>291.4</v>
      </c>
      <c r="N48" s="98">
        <f t="shared" si="3"/>
        <v>238.3</v>
      </c>
      <c r="O48" s="98">
        <f t="shared" si="3"/>
        <v>201.4</v>
      </c>
    </row>
    <row r="49" spans="2:15" ht="28.5" customHeight="1">
      <c r="B49" s="97"/>
      <c r="C49" s="97"/>
      <c r="D49" s="101"/>
      <c r="E49" s="162" t="s">
        <v>358</v>
      </c>
      <c r="F49" s="163"/>
      <c r="G49" s="66" t="s">
        <v>73</v>
      </c>
      <c r="H49" s="66" t="s">
        <v>105</v>
      </c>
      <c r="I49" s="66" t="s">
        <v>357</v>
      </c>
      <c r="J49" s="66"/>
      <c r="K49" s="98">
        <f>SUM(L49:O49)</f>
        <v>969.4</v>
      </c>
      <c r="L49" s="98">
        <f t="shared" si="3"/>
        <v>238.3</v>
      </c>
      <c r="M49" s="98">
        <f t="shared" si="3"/>
        <v>291.4</v>
      </c>
      <c r="N49" s="98">
        <f t="shared" si="3"/>
        <v>238.3</v>
      </c>
      <c r="O49" s="98">
        <f t="shared" si="3"/>
        <v>201.4</v>
      </c>
    </row>
    <row r="50" spans="2:15" ht="31.5" customHeight="1">
      <c r="B50" s="97"/>
      <c r="C50" s="97"/>
      <c r="D50" s="101"/>
      <c r="E50" s="166" t="s">
        <v>364</v>
      </c>
      <c r="F50" s="167"/>
      <c r="G50" s="66" t="s">
        <v>73</v>
      </c>
      <c r="H50" s="66" t="s">
        <v>105</v>
      </c>
      <c r="I50" s="66" t="s">
        <v>357</v>
      </c>
      <c r="J50" s="107" t="s">
        <v>241</v>
      </c>
      <c r="K50" s="98">
        <f aca="true" t="shared" si="4" ref="K50:K75">SUM(L50:O50)</f>
        <v>969.4</v>
      </c>
      <c r="L50" s="98">
        <f>SUM(L51:L52)</f>
        <v>238.3</v>
      </c>
      <c r="M50" s="98">
        <f>SUM(M51:M52)</f>
        <v>291.4</v>
      </c>
      <c r="N50" s="98">
        <f>SUM(N51:N52)</f>
        <v>238.3</v>
      </c>
      <c r="O50" s="98">
        <f>SUM(O51:O52)</f>
        <v>201.4</v>
      </c>
    </row>
    <row r="51" spans="2:15" ht="14.25" customHeight="1">
      <c r="B51" s="97"/>
      <c r="C51" s="97"/>
      <c r="D51" s="101"/>
      <c r="E51" s="164" t="s">
        <v>242</v>
      </c>
      <c r="F51" s="165"/>
      <c r="G51" s="66" t="s">
        <v>73</v>
      </c>
      <c r="H51" s="66" t="s">
        <v>105</v>
      </c>
      <c r="I51" s="66" t="s">
        <v>357</v>
      </c>
      <c r="J51" s="110">
        <v>211</v>
      </c>
      <c r="K51" s="102">
        <f t="shared" si="4"/>
        <v>785.2</v>
      </c>
      <c r="L51" s="102">
        <v>183</v>
      </c>
      <c r="M51" s="102">
        <v>236.1</v>
      </c>
      <c r="N51" s="102">
        <v>183</v>
      </c>
      <c r="O51" s="102">
        <v>183.1</v>
      </c>
    </row>
    <row r="52" spans="2:15" ht="26.25" customHeight="1">
      <c r="B52" s="97"/>
      <c r="C52" s="97"/>
      <c r="D52" s="101"/>
      <c r="E52" s="164" t="s">
        <v>365</v>
      </c>
      <c r="F52" s="165"/>
      <c r="G52" s="66" t="s">
        <v>73</v>
      </c>
      <c r="H52" s="66" t="s">
        <v>105</v>
      </c>
      <c r="I52" s="66" t="s">
        <v>357</v>
      </c>
      <c r="J52" s="110">
        <v>213</v>
      </c>
      <c r="K52" s="97">
        <f t="shared" si="4"/>
        <v>184.2</v>
      </c>
      <c r="L52" s="97">
        <v>55.3</v>
      </c>
      <c r="M52" s="97">
        <v>55.3</v>
      </c>
      <c r="N52" s="97">
        <v>55.3</v>
      </c>
      <c r="O52" s="97">
        <v>18.3</v>
      </c>
    </row>
    <row r="53" spans="2:15" ht="63" customHeight="1">
      <c r="B53" s="97"/>
      <c r="C53" s="97"/>
      <c r="D53" s="101" t="s">
        <v>46</v>
      </c>
      <c r="E53" s="162" t="s">
        <v>107</v>
      </c>
      <c r="F53" s="163"/>
      <c r="G53" s="106" t="s">
        <v>36</v>
      </c>
      <c r="H53" s="66"/>
      <c r="I53" s="66"/>
      <c r="J53" s="66"/>
      <c r="K53" s="98">
        <f t="shared" si="4"/>
        <v>3417.6000000000004</v>
      </c>
      <c r="L53" s="98">
        <f>SUM(L58,L54)</f>
        <v>878.6000000000001</v>
      </c>
      <c r="M53" s="98">
        <f>SUM(M58,M54)</f>
        <v>811</v>
      </c>
      <c r="N53" s="98">
        <f>SUM(N58,N54)</f>
        <v>863.7</v>
      </c>
      <c r="O53" s="98">
        <f>SUM(O58,O54)</f>
        <v>864.3</v>
      </c>
    </row>
    <row r="54" spans="2:15" ht="154.5" customHeight="1">
      <c r="B54" s="97"/>
      <c r="C54" s="97"/>
      <c r="D54" s="101"/>
      <c r="E54" s="162" t="s">
        <v>187</v>
      </c>
      <c r="F54" s="163"/>
      <c r="G54" s="106" t="s">
        <v>36</v>
      </c>
      <c r="H54" s="66" t="s">
        <v>150</v>
      </c>
      <c r="I54" s="66"/>
      <c r="J54" s="66"/>
      <c r="K54" s="98">
        <f>SUM(L54:O54)</f>
        <v>109.1</v>
      </c>
      <c r="L54" s="103">
        <f aca="true" t="shared" si="5" ref="L54:N56">L55</f>
        <v>27.2</v>
      </c>
      <c r="M54" s="103">
        <f>M55</f>
        <v>27.3</v>
      </c>
      <c r="N54" s="103">
        <f>N55</f>
        <v>27.3</v>
      </c>
      <c r="O54" s="103">
        <f>O55</f>
        <v>27.3</v>
      </c>
    </row>
    <row r="55" spans="2:15" ht="26.25" customHeight="1">
      <c r="B55" s="97"/>
      <c r="C55" s="97"/>
      <c r="D55" s="101"/>
      <c r="E55" s="162" t="s">
        <v>358</v>
      </c>
      <c r="F55" s="163"/>
      <c r="G55" s="106" t="s">
        <v>36</v>
      </c>
      <c r="H55" s="66" t="s">
        <v>150</v>
      </c>
      <c r="I55" s="66" t="s">
        <v>357</v>
      </c>
      <c r="J55" s="66"/>
      <c r="K55" s="98">
        <f>SUM(L55:O55)</f>
        <v>109.1</v>
      </c>
      <c r="L55" s="98">
        <f t="shared" si="5"/>
        <v>27.2</v>
      </c>
      <c r="M55" s="98">
        <f t="shared" si="5"/>
        <v>27.3</v>
      </c>
      <c r="N55" s="98">
        <f t="shared" si="5"/>
        <v>27.3</v>
      </c>
      <c r="O55" s="98">
        <f>O56</f>
        <v>27.3</v>
      </c>
    </row>
    <row r="56" spans="2:15" ht="24.75" customHeight="1">
      <c r="B56" s="97"/>
      <c r="C56" s="97"/>
      <c r="D56" s="101"/>
      <c r="E56" s="166" t="s">
        <v>240</v>
      </c>
      <c r="F56" s="167"/>
      <c r="G56" s="106" t="s">
        <v>36</v>
      </c>
      <c r="H56" s="66" t="s">
        <v>150</v>
      </c>
      <c r="I56" s="66" t="s">
        <v>357</v>
      </c>
      <c r="J56" s="107" t="s">
        <v>241</v>
      </c>
      <c r="K56" s="98">
        <f>SUM(L56:O56)</f>
        <v>109.1</v>
      </c>
      <c r="L56" s="98">
        <f t="shared" si="5"/>
        <v>27.2</v>
      </c>
      <c r="M56" s="98">
        <f t="shared" si="5"/>
        <v>27.3</v>
      </c>
      <c r="N56" s="98">
        <f t="shared" si="5"/>
        <v>27.3</v>
      </c>
      <c r="O56" s="98">
        <f>O57</f>
        <v>27.3</v>
      </c>
    </row>
    <row r="57" spans="2:15" ht="18.75" customHeight="1">
      <c r="B57" s="97"/>
      <c r="C57" s="97"/>
      <c r="D57" s="101"/>
      <c r="E57" s="164" t="s">
        <v>243</v>
      </c>
      <c r="F57" s="165"/>
      <c r="G57" s="106" t="s">
        <v>36</v>
      </c>
      <c r="H57" s="66" t="s">
        <v>150</v>
      </c>
      <c r="I57" s="66" t="s">
        <v>357</v>
      </c>
      <c r="J57" s="110" t="s">
        <v>244</v>
      </c>
      <c r="K57" s="102">
        <f>SUM(L57:O57)</f>
        <v>109.1</v>
      </c>
      <c r="L57" s="102">
        <v>27.2</v>
      </c>
      <c r="M57" s="102">
        <v>27.3</v>
      </c>
      <c r="N57" s="102">
        <v>27.3</v>
      </c>
      <c r="O57" s="102">
        <v>27.3</v>
      </c>
    </row>
    <row r="58" spans="2:15" ht="42" customHeight="1">
      <c r="B58" s="97"/>
      <c r="C58" s="97"/>
      <c r="D58" s="101"/>
      <c r="E58" s="162" t="s">
        <v>151</v>
      </c>
      <c r="F58" s="163"/>
      <c r="G58" s="106" t="s">
        <v>36</v>
      </c>
      <c r="H58" s="66" t="s">
        <v>108</v>
      </c>
      <c r="I58" s="66"/>
      <c r="J58" s="66"/>
      <c r="K58" s="98">
        <f t="shared" si="4"/>
        <v>3308.5</v>
      </c>
      <c r="L58" s="98">
        <f>SUM(L59,L64,L75)</f>
        <v>851.4000000000001</v>
      </c>
      <c r="M58" s="98">
        <f>SUM(M59,M64,M75)</f>
        <v>783.7</v>
      </c>
      <c r="N58" s="98">
        <f>SUM(N59,N64,N75)</f>
        <v>836.4000000000001</v>
      </c>
      <c r="O58" s="98">
        <f>SUM(O59,O64,O75)</f>
        <v>837</v>
      </c>
    </row>
    <row r="59" spans="2:15" ht="30" customHeight="1">
      <c r="B59" s="97"/>
      <c r="C59" s="97"/>
      <c r="D59" s="101"/>
      <c r="E59" s="162" t="s">
        <v>358</v>
      </c>
      <c r="F59" s="163"/>
      <c r="G59" s="66" t="s">
        <v>36</v>
      </c>
      <c r="H59" s="66" t="s">
        <v>108</v>
      </c>
      <c r="I59" s="66" t="s">
        <v>357</v>
      </c>
      <c r="J59" s="66"/>
      <c r="K59" s="98">
        <f t="shared" si="4"/>
        <v>2265.3</v>
      </c>
      <c r="L59" s="98">
        <f>L60</f>
        <v>579.5</v>
      </c>
      <c r="M59" s="98">
        <f>M60</f>
        <v>526.7</v>
      </c>
      <c r="N59" s="98">
        <f>N60</f>
        <v>579.5</v>
      </c>
      <c r="O59" s="98">
        <f>O60</f>
        <v>579.6</v>
      </c>
    </row>
    <row r="60" spans="2:15" ht="24" customHeight="1">
      <c r="B60" s="97"/>
      <c r="C60" s="97"/>
      <c r="D60" s="101"/>
      <c r="E60" s="166" t="s">
        <v>240</v>
      </c>
      <c r="F60" s="167"/>
      <c r="G60" s="66" t="s">
        <v>36</v>
      </c>
      <c r="H60" s="66" t="s">
        <v>108</v>
      </c>
      <c r="I60" s="66" t="s">
        <v>357</v>
      </c>
      <c r="J60" s="107" t="s">
        <v>241</v>
      </c>
      <c r="K60" s="98">
        <f t="shared" si="4"/>
        <v>2265.3</v>
      </c>
      <c r="L60" s="98">
        <f>SUM(L61:L63)</f>
        <v>579.5</v>
      </c>
      <c r="M60" s="98">
        <f>SUM(M61:M63)</f>
        <v>526.7</v>
      </c>
      <c r="N60" s="98">
        <f>SUM(N61:N63)</f>
        <v>579.5</v>
      </c>
      <c r="O60" s="98">
        <f>SUM(O61:O63)</f>
        <v>579.6</v>
      </c>
    </row>
    <row r="61" spans="2:15" ht="18.75" customHeight="1">
      <c r="B61" s="97"/>
      <c r="C61" s="97"/>
      <c r="D61" s="101"/>
      <c r="E61" s="164" t="s">
        <v>242</v>
      </c>
      <c r="F61" s="165"/>
      <c r="G61" s="66" t="s">
        <v>36</v>
      </c>
      <c r="H61" s="66" t="s">
        <v>108</v>
      </c>
      <c r="I61" s="66" t="s">
        <v>357</v>
      </c>
      <c r="J61" s="110">
        <v>211</v>
      </c>
      <c r="K61" s="102">
        <f t="shared" si="4"/>
        <v>1727.6000000000001</v>
      </c>
      <c r="L61" s="102">
        <v>445.1</v>
      </c>
      <c r="M61" s="102">
        <v>392.2</v>
      </c>
      <c r="N61" s="102">
        <v>445.1</v>
      </c>
      <c r="O61" s="102">
        <v>445.2</v>
      </c>
    </row>
    <row r="62" spans="2:15" ht="18.75" customHeight="1">
      <c r="B62" s="97"/>
      <c r="C62" s="97"/>
      <c r="D62" s="101"/>
      <c r="E62" s="164" t="s">
        <v>243</v>
      </c>
      <c r="F62" s="165"/>
      <c r="G62" s="106" t="s">
        <v>36</v>
      </c>
      <c r="H62" s="66" t="s">
        <v>245</v>
      </c>
      <c r="I62" s="66" t="s">
        <v>357</v>
      </c>
      <c r="J62" s="110" t="s">
        <v>244</v>
      </c>
      <c r="K62" s="102">
        <f>SUM(L62:O62)</f>
        <v>0</v>
      </c>
      <c r="L62" s="102">
        <v>0</v>
      </c>
      <c r="M62" s="102">
        <v>0</v>
      </c>
      <c r="N62" s="102">
        <v>0</v>
      </c>
      <c r="O62" s="102">
        <v>0</v>
      </c>
    </row>
    <row r="63" spans="2:15" ht="24" customHeight="1">
      <c r="B63" s="97"/>
      <c r="C63" s="97"/>
      <c r="D63" s="101"/>
      <c r="E63" s="164" t="s">
        <v>365</v>
      </c>
      <c r="F63" s="165"/>
      <c r="G63" s="66" t="s">
        <v>36</v>
      </c>
      <c r="H63" s="66" t="s">
        <v>108</v>
      </c>
      <c r="I63" s="66" t="s">
        <v>357</v>
      </c>
      <c r="J63" s="110">
        <v>213</v>
      </c>
      <c r="K63" s="102">
        <f t="shared" si="4"/>
        <v>537.6999999999999</v>
      </c>
      <c r="L63" s="97">
        <v>134.4</v>
      </c>
      <c r="M63" s="97">
        <v>134.5</v>
      </c>
      <c r="N63" s="97">
        <v>134.4</v>
      </c>
      <c r="O63" s="97">
        <v>134.4</v>
      </c>
    </row>
    <row r="64" spans="2:15" ht="31.5" customHeight="1">
      <c r="B64" s="97"/>
      <c r="C64" s="97"/>
      <c r="D64" s="101"/>
      <c r="E64" s="162" t="s">
        <v>348</v>
      </c>
      <c r="F64" s="163"/>
      <c r="G64" s="66" t="s">
        <v>36</v>
      </c>
      <c r="H64" s="66" t="s">
        <v>108</v>
      </c>
      <c r="I64" s="66" t="s">
        <v>347</v>
      </c>
      <c r="J64" s="66"/>
      <c r="K64" s="98">
        <f>SUM(L64:O64)</f>
        <v>1038.2000000000003</v>
      </c>
      <c r="L64" s="98">
        <f>SUM(L65,L71,L72)</f>
        <v>269.90000000000003</v>
      </c>
      <c r="M64" s="98">
        <f>SUM(M65,M71,M72)</f>
        <v>256</v>
      </c>
      <c r="N64" s="98">
        <f>SUM(N65,N71,N72)</f>
        <v>255.90000000000003</v>
      </c>
      <c r="O64" s="98">
        <f>SUM(O65,O71,O72)</f>
        <v>256.4</v>
      </c>
    </row>
    <row r="65" spans="2:15" ht="19.5" customHeight="1">
      <c r="B65" s="97"/>
      <c r="C65" s="97"/>
      <c r="D65" s="101"/>
      <c r="E65" s="166" t="s">
        <v>366</v>
      </c>
      <c r="F65" s="167"/>
      <c r="G65" s="66" t="s">
        <v>36</v>
      </c>
      <c r="H65" s="66" t="s">
        <v>108</v>
      </c>
      <c r="I65" s="66" t="s">
        <v>347</v>
      </c>
      <c r="J65" s="107" t="s">
        <v>247</v>
      </c>
      <c r="K65" s="98">
        <f>SUM(L65:O65)</f>
        <v>770.2</v>
      </c>
      <c r="L65" s="98">
        <f>SUM(L66:L70)</f>
        <v>203.70000000000002</v>
      </c>
      <c r="M65" s="98">
        <f>SUM(M66:M70)</f>
        <v>188.70000000000002</v>
      </c>
      <c r="N65" s="98">
        <f>SUM(N66:N70)</f>
        <v>188.70000000000002</v>
      </c>
      <c r="O65" s="98">
        <f>SUM(O66:O70)</f>
        <v>189.1</v>
      </c>
    </row>
    <row r="66" spans="2:15" ht="20.25" customHeight="1">
      <c r="B66" s="97"/>
      <c r="C66" s="97"/>
      <c r="D66" s="101"/>
      <c r="E66" s="164" t="s">
        <v>248</v>
      </c>
      <c r="F66" s="165"/>
      <c r="G66" s="66" t="s">
        <v>36</v>
      </c>
      <c r="H66" s="66" t="s">
        <v>108</v>
      </c>
      <c r="I66" s="66" t="s">
        <v>347</v>
      </c>
      <c r="J66" s="110">
        <v>221</v>
      </c>
      <c r="K66" s="102">
        <f t="shared" si="4"/>
        <v>77.6</v>
      </c>
      <c r="L66" s="102">
        <v>19.4</v>
      </c>
      <c r="M66" s="102">
        <v>19.4</v>
      </c>
      <c r="N66" s="102">
        <v>19.4</v>
      </c>
      <c r="O66" s="102">
        <v>19.4</v>
      </c>
    </row>
    <row r="67" spans="2:15" ht="20.25" customHeight="1">
      <c r="B67" s="97"/>
      <c r="C67" s="97"/>
      <c r="D67" s="101"/>
      <c r="E67" s="164" t="s">
        <v>249</v>
      </c>
      <c r="F67" s="165"/>
      <c r="G67" s="66" t="s">
        <v>36</v>
      </c>
      <c r="H67" s="66" t="s">
        <v>108</v>
      </c>
      <c r="I67" s="66" t="s">
        <v>347</v>
      </c>
      <c r="J67" s="110">
        <v>222</v>
      </c>
      <c r="K67" s="102">
        <f t="shared" si="4"/>
        <v>20.4</v>
      </c>
      <c r="L67" s="102">
        <v>5.1</v>
      </c>
      <c r="M67" s="102">
        <v>5.1</v>
      </c>
      <c r="N67" s="102">
        <v>5.1</v>
      </c>
      <c r="O67" s="102">
        <v>5.1</v>
      </c>
    </row>
    <row r="68" spans="2:15" ht="20.25" customHeight="1">
      <c r="B68" s="97"/>
      <c r="C68" s="97"/>
      <c r="D68" s="101"/>
      <c r="E68" s="164" t="s">
        <v>250</v>
      </c>
      <c r="F68" s="165"/>
      <c r="G68" s="66" t="s">
        <v>36</v>
      </c>
      <c r="H68" s="66" t="s">
        <v>108</v>
      </c>
      <c r="I68" s="66" t="s">
        <v>347</v>
      </c>
      <c r="J68" s="110">
        <v>223</v>
      </c>
      <c r="K68" s="102">
        <f t="shared" si="4"/>
        <v>340</v>
      </c>
      <c r="L68" s="102">
        <v>85</v>
      </c>
      <c r="M68" s="102">
        <v>85</v>
      </c>
      <c r="N68" s="102">
        <v>85</v>
      </c>
      <c r="O68" s="102">
        <v>85</v>
      </c>
    </row>
    <row r="69" spans="2:15" ht="27" customHeight="1">
      <c r="B69" s="97"/>
      <c r="C69" s="97"/>
      <c r="D69" s="107"/>
      <c r="E69" s="164" t="s">
        <v>251</v>
      </c>
      <c r="F69" s="165"/>
      <c r="G69" s="66" t="s">
        <v>36</v>
      </c>
      <c r="H69" s="66" t="s">
        <v>108</v>
      </c>
      <c r="I69" s="66" t="s">
        <v>347</v>
      </c>
      <c r="J69" s="110" t="s">
        <v>252</v>
      </c>
      <c r="K69" s="102">
        <f t="shared" si="4"/>
        <v>171.59999999999997</v>
      </c>
      <c r="L69" s="102">
        <v>42.8</v>
      </c>
      <c r="M69" s="102">
        <v>42.8</v>
      </c>
      <c r="N69" s="102">
        <v>42.8</v>
      </c>
      <c r="O69" s="102">
        <v>43.2</v>
      </c>
    </row>
    <row r="70" spans="2:15" ht="18.75" customHeight="1">
      <c r="B70" s="97"/>
      <c r="C70" s="97"/>
      <c r="D70" s="101"/>
      <c r="E70" s="164" t="s">
        <v>367</v>
      </c>
      <c r="F70" s="165"/>
      <c r="G70" s="66" t="s">
        <v>36</v>
      </c>
      <c r="H70" s="66" t="s">
        <v>108</v>
      </c>
      <c r="I70" s="66" t="s">
        <v>347</v>
      </c>
      <c r="J70" s="110">
        <v>226</v>
      </c>
      <c r="K70" s="102">
        <f t="shared" si="4"/>
        <v>160.6</v>
      </c>
      <c r="L70" s="102">
        <v>51.4</v>
      </c>
      <c r="M70" s="102">
        <v>36.4</v>
      </c>
      <c r="N70" s="102">
        <v>36.4</v>
      </c>
      <c r="O70" s="102">
        <v>36.4</v>
      </c>
    </row>
    <row r="71" spans="2:15" ht="21" customHeight="1">
      <c r="B71" s="97"/>
      <c r="C71" s="97"/>
      <c r="D71" s="101"/>
      <c r="E71" s="164" t="s">
        <v>45</v>
      </c>
      <c r="F71" s="165"/>
      <c r="G71" s="66" t="s">
        <v>36</v>
      </c>
      <c r="H71" s="66" t="s">
        <v>108</v>
      </c>
      <c r="I71" s="66" t="s">
        <v>347</v>
      </c>
      <c r="J71" s="110" t="s">
        <v>253</v>
      </c>
      <c r="K71" s="102">
        <f t="shared" si="4"/>
        <v>95</v>
      </c>
      <c r="L71" s="102">
        <v>23</v>
      </c>
      <c r="M71" s="102">
        <v>24</v>
      </c>
      <c r="N71" s="102">
        <v>24</v>
      </c>
      <c r="O71" s="102">
        <v>24</v>
      </c>
    </row>
    <row r="72" spans="2:15" ht="29.25" customHeight="1">
      <c r="B72" s="97"/>
      <c r="C72" s="97"/>
      <c r="D72" s="107"/>
      <c r="E72" s="166" t="s">
        <v>254</v>
      </c>
      <c r="F72" s="167"/>
      <c r="G72" s="66" t="s">
        <v>36</v>
      </c>
      <c r="H72" s="66" t="s">
        <v>108</v>
      </c>
      <c r="I72" s="66" t="s">
        <v>347</v>
      </c>
      <c r="J72" s="107" t="s">
        <v>255</v>
      </c>
      <c r="K72" s="98">
        <f t="shared" si="4"/>
        <v>173</v>
      </c>
      <c r="L72" s="98">
        <f>SUM(L73:L74)</f>
        <v>43.2</v>
      </c>
      <c r="M72" s="98">
        <f>SUM(M73:M74)</f>
        <v>43.3</v>
      </c>
      <c r="N72" s="98">
        <f>SUM(N73:N74)</f>
        <v>43.2</v>
      </c>
      <c r="O72" s="98">
        <f>SUM(O73:O74)</f>
        <v>43.3</v>
      </c>
    </row>
    <row r="73" spans="2:15" ht="25.5" customHeight="1">
      <c r="B73" s="97"/>
      <c r="C73" s="97"/>
      <c r="D73" s="107"/>
      <c r="E73" s="164" t="s">
        <v>256</v>
      </c>
      <c r="F73" s="165"/>
      <c r="G73" s="66" t="s">
        <v>36</v>
      </c>
      <c r="H73" s="66" t="s">
        <v>108</v>
      </c>
      <c r="I73" s="66" t="s">
        <v>347</v>
      </c>
      <c r="J73" s="110">
        <v>310</v>
      </c>
      <c r="K73" s="98">
        <f t="shared" si="4"/>
        <v>0</v>
      </c>
      <c r="L73" s="102">
        <v>0</v>
      </c>
      <c r="M73" s="102">
        <v>0</v>
      </c>
      <c r="N73" s="102">
        <v>0</v>
      </c>
      <c r="O73" s="102">
        <v>0</v>
      </c>
    </row>
    <row r="74" spans="2:15" ht="24" customHeight="1">
      <c r="B74" s="97"/>
      <c r="C74" s="97"/>
      <c r="D74" s="107"/>
      <c r="E74" s="164" t="s">
        <v>257</v>
      </c>
      <c r="F74" s="165"/>
      <c r="G74" s="66" t="s">
        <v>36</v>
      </c>
      <c r="H74" s="66" t="s">
        <v>108</v>
      </c>
      <c r="I74" s="66" t="s">
        <v>347</v>
      </c>
      <c r="J74" s="110">
        <v>340</v>
      </c>
      <c r="K74" s="102">
        <f t="shared" si="4"/>
        <v>173</v>
      </c>
      <c r="L74" s="102">
        <v>43.2</v>
      </c>
      <c r="M74" s="102">
        <v>43.3</v>
      </c>
      <c r="N74" s="102">
        <v>43.2</v>
      </c>
      <c r="O74" s="102">
        <v>43.3</v>
      </c>
    </row>
    <row r="75" spans="2:15" ht="24" customHeight="1">
      <c r="B75" s="97"/>
      <c r="C75" s="97"/>
      <c r="D75" s="101"/>
      <c r="E75" s="162" t="s">
        <v>360</v>
      </c>
      <c r="F75" s="163"/>
      <c r="G75" s="66" t="s">
        <v>36</v>
      </c>
      <c r="H75" s="66" t="s">
        <v>108</v>
      </c>
      <c r="I75" s="66" t="s">
        <v>359</v>
      </c>
      <c r="J75" s="66"/>
      <c r="K75" s="98">
        <f t="shared" si="4"/>
        <v>5</v>
      </c>
      <c r="L75" s="98">
        <f>L76</f>
        <v>2</v>
      </c>
      <c r="M75" s="98">
        <f>M76</f>
        <v>1</v>
      </c>
      <c r="N75" s="98">
        <f>N76</f>
        <v>1</v>
      </c>
      <c r="O75" s="98">
        <f>O76</f>
        <v>1</v>
      </c>
    </row>
    <row r="76" spans="2:15" ht="21" customHeight="1">
      <c r="B76" s="97"/>
      <c r="C76" s="97"/>
      <c r="D76" s="101"/>
      <c r="E76" s="164" t="s">
        <v>45</v>
      </c>
      <c r="F76" s="165"/>
      <c r="G76" s="66" t="s">
        <v>36</v>
      </c>
      <c r="H76" s="66" t="s">
        <v>108</v>
      </c>
      <c r="I76" s="66" t="s">
        <v>359</v>
      </c>
      <c r="J76" s="110" t="s">
        <v>253</v>
      </c>
      <c r="K76" s="102">
        <f>SUM(L76:O76)</f>
        <v>5</v>
      </c>
      <c r="L76" s="102">
        <v>2</v>
      </c>
      <c r="M76" s="102">
        <v>1</v>
      </c>
      <c r="N76" s="102">
        <v>1</v>
      </c>
      <c r="O76" s="102">
        <v>1</v>
      </c>
    </row>
    <row r="77" spans="2:15" ht="51.75" customHeight="1">
      <c r="B77" s="99" t="s">
        <v>238</v>
      </c>
      <c r="C77" s="99" t="s">
        <v>238</v>
      </c>
      <c r="D77" s="100" t="s">
        <v>83</v>
      </c>
      <c r="E77" s="162" t="s">
        <v>103</v>
      </c>
      <c r="F77" s="163"/>
      <c r="G77" s="104"/>
      <c r="H77" s="105"/>
      <c r="I77" s="105"/>
      <c r="J77" s="105"/>
      <c r="K77" s="98">
        <f>SUM(L77:O77)</f>
        <v>43926.5</v>
      </c>
      <c r="L77" s="98">
        <f>SUM(L78,L118,L124,L163,L179,L184,L190)</f>
        <v>4605</v>
      </c>
      <c r="M77" s="98">
        <f>SUM(M78,M118,M124,M163,M179,M184,M190)</f>
        <v>9326.900000000001</v>
      </c>
      <c r="N77" s="98">
        <f>SUM(N78,N118,N124,N163,N179,N184,N190)</f>
        <v>12728.2</v>
      </c>
      <c r="O77" s="98">
        <f>SUM(O78,O118,O124,O163,O179,O184,O190)</f>
        <v>17266.4</v>
      </c>
    </row>
    <row r="78" spans="2:15" ht="26.25" customHeight="1">
      <c r="B78" s="97"/>
      <c r="C78" s="97"/>
      <c r="D78" s="100">
        <v>1</v>
      </c>
      <c r="E78" s="162" t="s">
        <v>66</v>
      </c>
      <c r="F78" s="163"/>
      <c r="G78" s="66" t="s">
        <v>14</v>
      </c>
      <c r="H78" s="66"/>
      <c r="I78" s="66"/>
      <c r="J78" s="66"/>
      <c r="K78" s="98">
        <f>SUM(L78:O78)</f>
        <v>12386.4</v>
      </c>
      <c r="L78" s="98">
        <f>SUM(L79,L104,L108)</f>
        <v>2998.3</v>
      </c>
      <c r="M78" s="98">
        <f>SUM(M79,M104,M108)</f>
        <v>3248.4</v>
      </c>
      <c r="N78" s="98">
        <f>SUM(N79,N104,N108)</f>
        <v>3308.3</v>
      </c>
      <c r="O78" s="98">
        <f>SUM(O79,O104,O108)</f>
        <v>2831.4</v>
      </c>
    </row>
    <row r="79" spans="2:15" ht="90" customHeight="1">
      <c r="B79" s="97"/>
      <c r="C79" s="97"/>
      <c r="D79" s="107" t="s">
        <v>17</v>
      </c>
      <c r="E79" s="162" t="s">
        <v>191</v>
      </c>
      <c r="F79" s="163"/>
      <c r="G79" s="106" t="s">
        <v>13</v>
      </c>
      <c r="H79" s="66"/>
      <c r="I79" s="66"/>
      <c r="J79" s="66"/>
      <c r="K79" s="98">
        <f>SUM(L79:O79)</f>
        <v>10266.400000000001</v>
      </c>
      <c r="L79" s="98">
        <f>SUM(L85,L80)</f>
        <v>2608.3</v>
      </c>
      <c r="M79" s="98">
        <f>SUM(M85,M80)</f>
        <v>2608.4</v>
      </c>
      <c r="N79" s="98">
        <f>SUM(N85,N80)</f>
        <v>2608.3</v>
      </c>
      <c r="O79" s="98">
        <f>SUM(O85,O80)</f>
        <v>2441.4</v>
      </c>
    </row>
    <row r="80" spans="2:15" ht="19.5" customHeight="1">
      <c r="B80" s="97"/>
      <c r="C80" s="97"/>
      <c r="D80" s="107"/>
      <c r="E80" s="162" t="s">
        <v>109</v>
      </c>
      <c r="F80" s="163"/>
      <c r="G80" s="66" t="s">
        <v>13</v>
      </c>
      <c r="H80" s="66" t="s">
        <v>110</v>
      </c>
      <c r="I80" s="66"/>
      <c r="J80" s="66"/>
      <c r="K80" s="103">
        <f>K81</f>
        <v>1116.4</v>
      </c>
      <c r="L80" s="98">
        <f>L81</f>
        <v>238.3</v>
      </c>
      <c r="M80" s="98">
        <f>M81</f>
        <v>369.40000000000003</v>
      </c>
      <c r="N80" s="98">
        <f>N81</f>
        <v>307.3</v>
      </c>
      <c r="O80" s="98">
        <f>O81</f>
        <v>201.4</v>
      </c>
    </row>
    <row r="81" spans="2:15" ht="30.75" customHeight="1">
      <c r="B81" s="97"/>
      <c r="C81" s="97"/>
      <c r="D81" s="107"/>
      <c r="E81" s="162" t="s">
        <v>358</v>
      </c>
      <c r="F81" s="163"/>
      <c r="G81" s="66" t="s">
        <v>13</v>
      </c>
      <c r="H81" s="66" t="s">
        <v>110</v>
      </c>
      <c r="I81" s="66" t="s">
        <v>357</v>
      </c>
      <c r="J81" s="66"/>
      <c r="K81" s="98">
        <f aca="true" t="shared" si="6" ref="K81:K87">SUM(L81:O81)</f>
        <v>1116.4</v>
      </c>
      <c r="L81" s="98">
        <f>L82</f>
        <v>238.3</v>
      </c>
      <c r="M81" s="98">
        <f>M82</f>
        <v>369.40000000000003</v>
      </c>
      <c r="N81" s="98">
        <f>N82</f>
        <v>307.3</v>
      </c>
      <c r="O81" s="98">
        <f>O82</f>
        <v>201.4</v>
      </c>
    </row>
    <row r="82" spans="2:15" ht="30.75" customHeight="1">
      <c r="B82" s="97"/>
      <c r="C82" s="97"/>
      <c r="D82" s="107"/>
      <c r="E82" s="166" t="s">
        <v>364</v>
      </c>
      <c r="F82" s="167"/>
      <c r="G82" s="66" t="s">
        <v>13</v>
      </c>
      <c r="H82" s="66" t="s">
        <v>110</v>
      </c>
      <c r="I82" s="66" t="s">
        <v>357</v>
      </c>
      <c r="J82" s="107" t="s">
        <v>241</v>
      </c>
      <c r="K82" s="98">
        <f>SUM(L82:O82)</f>
        <v>1116.4</v>
      </c>
      <c r="L82" s="98">
        <f>SUM(L83:L84)</f>
        <v>238.3</v>
      </c>
      <c r="M82" s="98">
        <f>SUM(M83:M84)</f>
        <v>369.40000000000003</v>
      </c>
      <c r="N82" s="98">
        <f>SUM(N83:N84)</f>
        <v>307.3</v>
      </c>
      <c r="O82" s="98">
        <f>SUM(O83:O84)</f>
        <v>201.4</v>
      </c>
    </row>
    <row r="83" spans="2:15" ht="15" customHeight="1">
      <c r="B83" s="97"/>
      <c r="C83" s="97"/>
      <c r="D83" s="107"/>
      <c r="E83" s="164" t="s">
        <v>242</v>
      </c>
      <c r="F83" s="165"/>
      <c r="G83" s="66" t="s">
        <v>13</v>
      </c>
      <c r="H83" s="66" t="s">
        <v>110</v>
      </c>
      <c r="I83" s="66" t="s">
        <v>357</v>
      </c>
      <c r="J83" s="110">
        <v>211</v>
      </c>
      <c r="K83" s="97">
        <f>SUM(L83:O83)</f>
        <v>932.2</v>
      </c>
      <c r="L83" s="102">
        <v>183</v>
      </c>
      <c r="M83" s="102">
        <v>314.1</v>
      </c>
      <c r="N83" s="102">
        <v>252</v>
      </c>
      <c r="O83" s="102">
        <v>183.1</v>
      </c>
    </row>
    <row r="84" spans="2:15" ht="24.75" customHeight="1">
      <c r="B84" s="97"/>
      <c r="C84" s="97"/>
      <c r="D84" s="107"/>
      <c r="E84" s="164" t="s">
        <v>365</v>
      </c>
      <c r="F84" s="165"/>
      <c r="G84" s="66" t="s">
        <v>13</v>
      </c>
      <c r="H84" s="66" t="s">
        <v>110</v>
      </c>
      <c r="I84" s="66" t="s">
        <v>357</v>
      </c>
      <c r="J84" s="110">
        <v>213</v>
      </c>
      <c r="K84" s="97">
        <f>SUM(L84:O84)</f>
        <v>184.2</v>
      </c>
      <c r="L84" s="97">
        <v>55.3</v>
      </c>
      <c r="M84" s="97">
        <v>55.3</v>
      </c>
      <c r="N84" s="97">
        <v>55.3</v>
      </c>
      <c r="O84" s="97">
        <v>18.3</v>
      </c>
    </row>
    <row r="85" spans="2:15" ht="54" customHeight="1">
      <c r="B85" s="97"/>
      <c r="C85" s="97"/>
      <c r="D85" s="107"/>
      <c r="E85" s="162" t="s">
        <v>152</v>
      </c>
      <c r="F85" s="163"/>
      <c r="G85" s="106" t="s">
        <v>13</v>
      </c>
      <c r="H85" s="66" t="s">
        <v>153</v>
      </c>
      <c r="I85" s="66"/>
      <c r="J85" s="66"/>
      <c r="K85" s="98">
        <f t="shared" si="6"/>
        <v>9150</v>
      </c>
      <c r="L85" s="98">
        <f>SUM(L86,L91,L102)</f>
        <v>2370</v>
      </c>
      <c r="M85" s="98">
        <f>SUM(M86,M91,M102)</f>
        <v>2239</v>
      </c>
      <c r="N85" s="98">
        <f>SUM(N86,N91,N102)</f>
        <v>2301</v>
      </c>
      <c r="O85" s="98">
        <f>SUM(O86,O91,O102)</f>
        <v>2240</v>
      </c>
    </row>
    <row r="86" spans="2:15" ht="24.75" customHeight="1">
      <c r="B86" s="97"/>
      <c r="C86" s="97"/>
      <c r="D86" s="107"/>
      <c r="E86" s="162" t="s">
        <v>358</v>
      </c>
      <c r="F86" s="163"/>
      <c r="G86" s="66" t="s">
        <v>13</v>
      </c>
      <c r="H86" s="66" t="s">
        <v>153</v>
      </c>
      <c r="I86" s="66" t="s">
        <v>357</v>
      </c>
      <c r="J86" s="66"/>
      <c r="K86" s="98">
        <f t="shared" si="6"/>
        <v>7661.200000000001</v>
      </c>
      <c r="L86" s="98">
        <f>L87</f>
        <v>1997.8000000000002</v>
      </c>
      <c r="M86" s="98">
        <f>M87</f>
        <v>1866.8000000000002</v>
      </c>
      <c r="N86" s="98">
        <f>N87</f>
        <v>1928.8000000000002</v>
      </c>
      <c r="O86" s="98">
        <f>O87</f>
        <v>1867.8000000000002</v>
      </c>
    </row>
    <row r="87" spans="2:15" ht="27" customHeight="1">
      <c r="B87" s="97"/>
      <c r="C87" s="97"/>
      <c r="D87" s="107"/>
      <c r="E87" s="166" t="s">
        <v>364</v>
      </c>
      <c r="F87" s="167"/>
      <c r="G87" s="66" t="s">
        <v>13</v>
      </c>
      <c r="H87" s="66" t="s">
        <v>153</v>
      </c>
      <c r="I87" s="66" t="s">
        <v>357</v>
      </c>
      <c r="J87" s="107" t="s">
        <v>241</v>
      </c>
      <c r="K87" s="98">
        <f t="shared" si="6"/>
        <v>7661.200000000001</v>
      </c>
      <c r="L87" s="98">
        <f>SUM(L88:L90)</f>
        <v>1997.8000000000002</v>
      </c>
      <c r="M87" s="98">
        <f>SUM(M88:M90)</f>
        <v>1866.8000000000002</v>
      </c>
      <c r="N87" s="98">
        <f>SUM(N88:N90)</f>
        <v>1928.8000000000002</v>
      </c>
      <c r="O87" s="98">
        <f>SUM(O88:O90)</f>
        <v>1867.8000000000002</v>
      </c>
    </row>
    <row r="88" spans="2:15" ht="17.25" customHeight="1">
      <c r="B88" s="97"/>
      <c r="C88" s="97"/>
      <c r="D88" s="107"/>
      <c r="E88" s="164" t="s">
        <v>242</v>
      </c>
      <c r="F88" s="165"/>
      <c r="G88" s="66" t="s">
        <v>13</v>
      </c>
      <c r="H88" s="66" t="s">
        <v>153</v>
      </c>
      <c r="I88" s="66" t="s">
        <v>357</v>
      </c>
      <c r="J88" s="110">
        <v>211</v>
      </c>
      <c r="K88" s="97">
        <f aca="true" t="shared" si="7" ref="K88:K201">SUM(L88:O88)</f>
        <v>5937.6</v>
      </c>
      <c r="L88" s="97">
        <v>1534.4</v>
      </c>
      <c r="M88" s="97">
        <v>1403.4</v>
      </c>
      <c r="N88" s="97">
        <v>1465.4</v>
      </c>
      <c r="O88" s="97">
        <v>1534.4</v>
      </c>
    </row>
    <row r="89" spans="2:15" ht="17.25" customHeight="1">
      <c r="B89" s="97"/>
      <c r="C89" s="97"/>
      <c r="D89" s="101"/>
      <c r="E89" s="164" t="s">
        <v>243</v>
      </c>
      <c r="F89" s="165"/>
      <c r="G89" s="106" t="s">
        <v>36</v>
      </c>
      <c r="H89" s="66" t="s">
        <v>150</v>
      </c>
      <c r="I89" s="66" t="s">
        <v>357</v>
      </c>
      <c r="J89" s="110" t="s">
        <v>244</v>
      </c>
      <c r="K89" s="102">
        <f>SUM(L89:O89)</f>
        <v>0</v>
      </c>
      <c r="L89" s="102">
        <v>0</v>
      </c>
      <c r="M89" s="102">
        <v>0</v>
      </c>
      <c r="N89" s="102">
        <v>0</v>
      </c>
      <c r="O89" s="102">
        <v>0</v>
      </c>
    </row>
    <row r="90" spans="2:15" ht="26.25" customHeight="1">
      <c r="B90" s="97"/>
      <c r="C90" s="97"/>
      <c r="D90" s="107"/>
      <c r="E90" s="164" t="s">
        <v>365</v>
      </c>
      <c r="F90" s="165"/>
      <c r="G90" s="66" t="s">
        <v>13</v>
      </c>
      <c r="H90" s="66" t="s">
        <v>153</v>
      </c>
      <c r="I90" s="66" t="s">
        <v>106</v>
      </c>
      <c r="J90" s="110">
        <v>213</v>
      </c>
      <c r="K90" s="97">
        <f t="shared" si="7"/>
        <v>1723.6</v>
      </c>
      <c r="L90" s="102">
        <v>463.4</v>
      </c>
      <c r="M90" s="102">
        <v>463.4</v>
      </c>
      <c r="N90" s="102">
        <v>463.4</v>
      </c>
      <c r="O90" s="102">
        <v>333.4</v>
      </c>
    </row>
    <row r="91" spans="2:15" ht="26.25" customHeight="1">
      <c r="B91" s="97"/>
      <c r="C91" s="97"/>
      <c r="D91" s="101"/>
      <c r="E91" s="162" t="s">
        <v>348</v>
      </c>
      <c r="F91" s="163"/>
      <c r="G91" s="66" t="s">
        <v>36</v>
      </c>
      <c r="H91" s="66" t="s">
        <v>108</v>
      </c>
      <c r="I91" s="66" t="s">
        <v>347</v>
      </c>
      <c r="J91" s="66"/>
      <c r="K91" s="98">
        <f>SUM(L91:O91)</f>
        <v>1443.8</v>
      </c>
      <c r="L91" s="98">
        <f>SUM(L92,L98,L99)</f>
        <v>360.2</v>
      </c>
      <c r="M91" s="98">
        <f>SUM(M92,M98,M99)</f>
        <v>361.2</v>
      </c>
      <c r="N91" s="98">
        <f>SUM(N92,N98,N99)</f>
        <v>361.2</v>
      </c>
      <c r="O91" s="98">
        <f>SUM(O92,O98,O99)</f>
        <v>361.2</v>
      </c>
    </row>
    <row r="92" spans="2:15" ht="18" customHeight="1">
      <c r="B92" s="97"/>
      <c r="C92" s="97"/>
      <c r="D92" s="107"/>
      <c r="E92" s="166" t="s">
        <v>246</v>
      </c>
      <c r="F92" s="167"/>
      <c r="G92" s="66" t="s">
        <v>13</v>
      </c>
      <c r="H92" s="66" t="s">
        <v>153</v>
      </c>
      <c r="I92" s="66" t="s">
        <v>347</v>
      </c>
      <c r="J92" s="107" t="s">
        <v>247</v>
      </c>
      <c r="K92" s="98">
        <f>SUM(L92:O92)</f>
        <v>827.8</v>
      </c>
      <c r="L92" s="98">
        <f>SUM(L93:L97)</f>
        <v>221.2</v>
      </c>
      <c r="M92" s="98">
        <f>SUM(M93:M97)</f>
        <v>202.2</v>
      </c>
      <c r="N92" s="98">
        <f>SUM(N93:N97)</f>
        <v>202.2</v>
      </c>
      <c r="O92" s="98">
        <f>SUM(O93:O97)</f>
        <v>202.2</v>
      </c>
    </row>
    <row r="93" spans="2:15" ht="20.25" customHeight="1">
      <c r="B93" s="97"/>
      <c r="C93" s="97"/>
      <c r="D93" s="107"/>
      <c r="E93" s="164" t="s">
        <v>248</v>
      </c>
      <c r="F93" s="165"/>
      <c r="G93" s="66" t="s">
        <v>13</v>
      </c>
      <c r="H93" s="66" t="s">
        <v>153</v>
      </c>
      <c r="I93" s="66" t="s">
        <v>347</v>
      </c>
      <c r="J93" s="110">
        <v>221</v>
      </c>
      <c r="K93" s="102">
        <f t="shared" si="7"/>
        <v>212.8</v>
      </c>
      <c r="L93" s="102">
        <v>53.2</v>
      </c>
      <c r="M93" s="102">
        <v>53.2</v>
      </c>
      <c r="N93" s="102">
        <v>53.2</v>
      </c>
      <c r="O93" s="102">
        <v>53.2</v>
      </c>
    </row>
    <row r="94" spans="2:15" ht="15.75" customHeight="1">
      <c r="B94" s="97"/>
      <c r="C94" s="97"/>
      <c r="D94" s="107"/>
      <c r="E94" s="164" t="s">
        <v>249</v>
      </c>
      <c r="F94" s="165"/>
      <c r="G94" s="66" t="s">
        <v>13</v>
      </c>
      <c r="H94" s="66" t="s">
        <v>153</v>
      </c>
      <c r="I94" s="66" t="s">
        <v>347</v>
      </c>
      <c r="J94" s="110">
        <v>222</v>
      </c>
      <c r="K94" s="102">
        <f t="shared" si="7"/>
        <v>20.4</v>
      </c>
      <c r="L94" s="102">
        <v>5.1</v>
      </c>
      <c r="M94" s="102">
        <v>5.1</v>
      </c>
      <c r="N94" s="102">
        <v>5.1</v>
      </c>
      <c r="O94" s="102">
        <v>5.1</v>
      </c>
    </row>
    <row r="95" spans="2:15" ht="14.25" customHeight="1">
      <c r="B95" s="97"/>
      <c r="C95" s="97"/>
      <c r="D95" s="107"/>
      <c r="E95" s="164" t="s">
        <v>250</v>
      </c>
      <c r="F95" s="165"/>
      <c r="G95" s="66" t="s">
        <v>13</v>
      </c>
      <c r="H95" s="66" t="s">
        <v>153</v>
      </c>
      <c r="I95" s="66" t="s">
        <v>347</v>
      </c>
      <c r="J95" s="110">
        <v>223</v>
      </c>
      <c r="K95" s="97">
        <f t="shared" si="7"/>
        <v>0</v>
      </c>
      <c r="L95" s="97">
        <v>0</v>
      </c>
      <c r="M95" s="102">
        <v>0</v>
      </c>
      <c r="N95" s="97">
        <v>0</v>
      </c>
      <c r="O95" s="97">
        <v>0</v>
      </c>
    </row>
    <row r="96" spans="2:15" ht="25.5" customHeight="1">
      <c r="B96" s="97"/>
      <c r="C96" s="97"/>
      <c r="D96" s="107"/>
      <c r="E96" s="164" t="s">
        <v>251</v>
      </c>
      <c r="F96" s="165"/>
      <c r="G96" s="66" t="s">
        <v>13</v>
      </c>
      <c r="H96" s="66" t="s">
        <v>153</v>
      </c>
      <c r="I96" s="66" t="s">
        <v>347</v>
      </c>
      <c r="J96" s="110" t="s">
        <v>252</v>
      </c>
      <c r="K96" s="102">
        <f>SUM(L96:O96)</f>
        <v>408.4</v>
      </c>
      <c r="L96" s="102">
        <v>102.1</v>
      </c>
      <c r="M96" s="102">
        <v>102.1</v>
      </c>
      <c r="N96" s="102">
        <v>102.1</v>
      </c>
      <c r="O96" s="102">
        <v>102.1</v>
      </c>
    </row>
    <row r="97" spans="2:15" ht="17.25" customHeight="1">
      <c r="B97" s="97"/>
      <c r="C97" s="97"/>
      <c r="D97" s="107"/>
      <c r="E97" s="164" t="s">
        <v>367</v>
      </c>
      <c r="F97" s="165"/>
      <c r="G97" s="66" t="s">
        <v>13</v>
      </c>
      <c r="H97" s="66" t="s">
        <v>153</v>
      </c>
      <c r="I97" s="66" t="s">
        <v>347</v>
      </c>
      <c r="J97" s="110">
        <v>226</v>
      </c>
      <c r="K97" s="102">
        <f t="shared" si="7"/>
        <v>186.2</v>
      </c>
      <c r="L97" s="102">
        <v>60.8</v>
      </c>
      <c r="M97" s="102">
        <v>41.8</v>
      </c>
      <c r="N97" s="102">
        <v>41.8</v>
      </c>
      <c r="O97" s="102">
        <v>41.8</v>
      </c>
    </row>
    <row r="98" spans="2:15" ht="12.75" customHeight="1">
      <c r="B98" s="97"/>
      <c r="C98" s="97"/>
      <c r="D98" s="107"/>
      <c r="E98" s="164" t="s">
        <v>45</v>
      </c>
      <c r="F98" s="165"/>
      <c r="G98" s="66" t="s">
        <v>13</v>
      </c>
      <c r="H98" s="66" t="s">
        <v>153</v>
      </c>
      <c r="I98" s="66" t="s">
        <v>347</v>
      </c>
      <c r="J98" s="110" t="s">
        <v>253</v>
      </c>
      <c r="K98" s="102">
        <f t="shared" si="7"/>
        <v>96</v>
      </c>
      <c r="L98" s="102">
        <v>9</v>
      </c>
      <c r="M98" s="102">
        <v>29</v>
      </c>
      <c r="N98" s="102">
        <v>29</v>
      </c>
      <c r="O98" s="102">
        <v>29</v>
      </c>
    </row>
    <row r="99" spans="2:15" ht="25.5" customHeight="1">
      <c r="B99" s="97"/>
      <c r="C99" s="97"/>
      <c r="D99" s="107"/>
      <c r="E99" s="166" t="s">
        <v>254</v>
      </c>
      <c r="F99" s="167"/>
      <c r="G99" s="66" t="s">
        <v>13</v>
      </c>
      <c r="H99" s="66" t="s">
        <v>153</v>
      </c>
      <c r="I99" s="66" t="s">
        <v>347</v>
      </c>
      <c r="J99" s="107" t="s">
        <v>255</v>
      </c>
      <c r="K99" s="98">
        <f>SUM(L99:O99)</f>
        <v>520</v>
      </c>
      <c r="L99" s="98">
        <f>SUM(L100:L101)</f>
        <v>130</v>
      </c>
      <c r="M99" s="98">
        <f>SUM(M100:M101)</f>
        <v>130</v>
      </c>
      <c r="N99" s="98">
        <f>SUM(N100:N101)</f>
        <v>130</v>
      </c>
      <c r="O99" s="98">
        <f>SUM(O100:O101)</f>
        <v>130</v>
      </c>
    </row>
    <row r="100" spans="2:15" ht="24" customHeight="1">
      <c r="B100" s="97"/>
      <c r="C100" s="97"/>
      <c r="D100" s="107"/>
      <c r="E100" s="164" t="s">
        <v>256</v>
      </c>
      <c r="F100" s="165"/>
      <c r="G100" s="66" t="s">
        <v>13</v>
      </c>
      <c r="H100" s="66" t="s">
        <v>153</v>
      </c>
      <c r="I100" s="66" t="s">
        <v>347</v>
      </c>
      <c r="J100" s="110">
        <v>310</v>
      </c>
      <c r="K100" s="102">
        <f t="shared" si="7"/>
        <v>60</v>
      </c>
      <c r="L100" s="102">
        <v>45</v>
      </c>
      <c r="M100" s="102">
        <v>5</v>
      </c>
      <c r="N100" s="102">
        <v>5</v>
      </c>
      <c r="O100" s="102">
        <v>5</v>
      </c>
    </row>
    <row r="101" spans="2:15" ht="25.5" customHeight="1">
      <c r="B101" s="97"/>
      <c r="C101" s="97"/>
      <c r="D101" s="107"/>
      <c r="E101" s="164" t="s">
        <v>257</v>
      </c>
      <c r="F101" s="165"/>
      <c r="G101" s="66" t="s">
        <v>13</v>
      </c>
      <c r="H101" s="66" t="s">
        <v>153</v>
      </c>
      <c r="I101" s="66" t="s">
        <v>347</v>
      </c>
      <c r="J101" s="110">
        <v>340</v>
      </c>
      <c r="K101" s="102">
        <f t="shared" si="7"/>
        <v>460</v>
      </c>
      <c r="L101" s="102">
        <v>85</v>
      </c>
      <c r="M101" s="102">
        <v>125</v>
      </c>
      <c r="N101" s="102">
        <v>125</v>
      </c>
      <c r="O101" s="102">
        <v>125</v>
      </c>
    </row>
    <row r="102" spans="2:15" ht="25.5" customHeight="1">
      <c r="B102" s="97"/>
      <c r="C102" s="97"/>
      <c r="D102" s="101"/>
      <c r="E102" s="162" t="s">
        <v>360</v>
      </c>
      <c r="F102" s="163"/>
      <c r="G102" s="66" t="s">
        <v>36</v>
      </c>
      <c r="H102" s="66" t="s">
        <v>108</v>
      </c>
      <c r="I102" s="66" t="s">
        <v>359</v>
      </c>
      <c r="J102" s="66"/>
      <c r="K102" s="98">
        <f t="shared" si="7"/>
        <v>45</v>
      </c>
      <c r="L102" s="98">
        <f>L103</f>
        <v>12</v>
      </c>
      <c r="M102" s="98">
        <f>M103</f>
        <v>11</v>
      </c>
      <c r="N102" s="98">
        <f>N103</f>
        <v>11</v>
      </c>
      <c r="O102" s="98">
        <f>O103</f>
        <v>11</v>
      </c>
    </row>
    <row r="103" spans="2:15" ht="25.5" customHeight="1">
      <c r="B103" s="97"/>
      <c r="C103" s="97"/>
      <c r="D103" s="101"/>
      <c r="E103" s="164" t="s">
        <v>45</v>
      </c>
      <c r="F103" s="165"/>
      <c r="G103" s="66" t="s">
        <v>36</v>
      </c>
      <c r="H103" s="66" t="s">
        <v>108</v>
      </c>
      <c r="I103" s="66" t="s">
        <v>359</v>
      </c>
      <c r="J103" s="110" t="s">
        <v>253</v>
      </c>
      <c r="K103" s="102">
        <f>SUM(L103:O103)</f>
        <v>45</v>
      </c>
      <c r="L103" s="102">
        <v>12</v>
      </c>
      <c r="M103" s="102">
        <v>11</v>
      </c>
      <c r="N103" s="102">
        <v>11</v>
      </c>
      <c r="O103" s="102">
        <v>11</v>
      </c>
    </row>
    <row r="104" spans="2:15" ht="20.25" customHeight="1">
      <c r="B104" s="97"/>
      <c r="C104" s="97"/>
      <c r="D104" s="101" t="s">
        <v>46</v>
      </c>
      <c r="E104" s="162" t="s">
        <v>80</v>
      </c>
      <c r="F104" s="163"/>
      <c r="G104" s="66" t="s">
        <v>206</v>
      </c>
      <c r="H104" s="66"/>
      <c r="I104" s="66"/>
      <c r="J104" s="66"/>
      <c r="K104" s="98">
        <f t="shared" si="7"/>
        <v>1500</v>
      </c>
      <c r="L104" s="98">
        <f>L107</f>
        <v>375</v>
      </c>
      <c r="M104" s="98">
        <f>M107</f>
        <v>375</v>
      </c>
      <c r="N104" s="98">
        <f>N107</f>
        <v>375</v>
      </c>
      <c r="O104" s="98">
        <f>O107</f>
        <v>375</v>
      </c>
    </row>
    <row r="105" spans="2:15" ht="30" customHeight="1">
      <c r="B105" s="97"/>
      <c r="C105" s="97"/>
      <c r="D105" s="101"/>
      <c r="E105" s="162" t="s">
        <v>81</v>
      </c>
      <c r="F105" s="163"/>
      <c r="G105" s="66" t="s">
        <v>206</v>
      </c>
      <c r="H105" s="66" t="s">
        <v>111</v>
      </c>
      <c r="I105" s="66"/>
      <c r="J105" s="66"/>
      <c r="K105" s="98">
        <f t="shared" si="7"/>
        <v>1500</v>
      </c>
      <c r="L105" s="98">
        <f aca="true" t="shared" si="8" ref="L105:O106">L106</f>
        <v>375</v>
      </c>
      <c r="M105" s="98">
        <f t="shared" si="8"/>
        <v>375</v>
      </c>
      <c r="N105" s="98">
        <f t="shared" si="8"/>
        <v>375</v>
      </c>
      <c r="O105" s="98">
        <f t="shared" si="8"/>
        <v>375</v>
      </c>
    </row>
    <row r="106" spans="2:15" ht="12.75" customHeight="1">
      <c r="B106" s="97"/>
      <c r="C106" s="97"/>
      <c r="D106" s="101"/>
      <c r="E106" s="162" t="s">
        <v>356</v>
      </c>
      <c r="F106" s="163"/>
      <c r="G106" s="66" t="s">
        <v>206</v>
      </c>
      <c r="H106" s="66" t="s">
        <v>111</v>
      </c>
      <c r="I106" s="66" t="s">
        <v>343</v>
      </c>
      <c r="J106" s="66"/>
      <c r="K106" s="98">
        <f t="shared" si="7"/>
        <v>1500</v>
      </c>
      <c r="L106" s="98">
        <f t="shared" si="8"/>
        <v>375</v>
      </c>
      <c r="M106" s="98">
        <f t="shared" si="8"/>
        <v>375</v>
      </c>
      <c r="N106" s="98">
        <f t="shared" si="8"/>
        <v>375</v>
      </c>
      <c r="O106" s="98">
        <f t="shared" si="8"/>
        <v>375</v>
      </c>
    </row>
    <row r="107" spans="2:15" ht="13.5" customHeight="1">
      <c r="B107" s="97"/>
      <c r="C107" s="97"/>
      <c r="D107" s="101"/>
      <c r="E107" s="164" t="s">
        <v>367</v>
      </c>
      <c r="F107" s="165"/>
      <c r="G107" s="105" t="s">
        <v>206</v>
      </c>
      <c r="H107" s="105" t="s">
        <v>111</v>
      </c>
      <c r="I107" s="105" t="s">
        <v>343</v>
      </c>
      <c r="J107" s="105" t="s">
        <v>260</v>
      </c>
      <c r="K107" s="102">
        <f t="shared" si="7"/>
        <v>1500</v>
      </c>
      <c r="L107" s="102">
        <v>375</v>
      </c>
      <c r="M107" s="102">
        <v>375</v>
      </c>
      <c r="N107" s="102">
        <v>375</v>
      </c>
      <c r="O107" s="102">
        <v>375</v>
      </c>
    </row>
    <row r="108" spans="2:15" ht="30.75" customHeight="1">
      <c r="B108" s="97"/>
      <c r="C108" s="97"/>
      <c r="D108" s="107" t="s">
        <v>258</v>
      </c>
      <c r="E108" s="162" t="s">
        <v>67</v>
      </c>
      <c r="F108" s="163"/>
      <c r="G108" s="66" t="s">
        <v>207</v>
      </c>
      <c r="H108" s="66"/>
      <c r="I108" s="66"/>
      <c r="J108" s="66"/>
      <c r="K108" s="98">
        <f t="shared" si="7"/>
        <v>620</v>
      </c>
      <c r="L108" s="98">
        <f>SUM(L109,L112,L115)</f>
        <v>15</v>
      </c>
      <c r="M108" s="98">
        <f>SUM(M109,M112,M115)</f>
        <v>265</v>
      </c>
      <c r="N108" s="98">
        <f>SUM(N109,N112,N115)</f>
        <v>325</v>
      </c>
      <c r="O108" s="98">
        <f>SUM(O109,O112,O115)</f>
        <v>15</v>
      </c>
    </row>
    <row r="109" spans="2:15" ht="65.25" customHeight="1">
      <c r="B109" s="97"/>
      <c r="C109" s="97"/>
      <c r="D109" s="107" t="s">
        <v>259</v>
      </c>
      <c r="E109" s="166" t="s">
        <v>221</v>
      </c>
      <c r="F109" s="167"/>
      <c r="G109" s="66" t="s">
        <v>207</v>
      </c>
      <c r="H109" s="66" t="s">
        <v>222</v>
      </c>
      <c r="I109" s="66"/>
      <c r="J109" s="66"/>
      <c r="K109" s="102">
        <f t="shared" si="7"/>
        <v>150</v>
      </c>
      <c r="L109" s="98">
        <f aca="true" t="shared" si="9" ref="L109:O110">L110</f>
        <v>0</v>
      </c>
      <c r="M109" s="98">
        <f t="shared" si="9"/>
        <v>150</v>
      </c>
      <c r="N109" s="98">
        <f t="shared" si="9"/>
        <v>0</v>
      </c>
      <c r="O109" s="98">
        <f t="shared" si="9"/>
        <v>0</v>
      </c>
    </row>
    <row r="110" spans="2:15" ht="30.75" customHeight="1">
      <c r="B110" s="97"/>
      <c r="C110" s="97"/>
      <c r="D110" s="107"/>
      <c r="E110" s="162" t="s">
        <v>348</v>
      </c>
      <c r="F110" s="163"/>
      <c r="G110" s="66" t="s">
        <v>207</v>
      </c>
      <c r="H110" s="66" t="s">
        <v>222</v>
      </c>
      <c r="I110" s="66" t="s">
        <v>347</v>
      </c>
      <c r="J110" s="66"/>
      <c r="K110" s="102">
        <f t="shared" si="7"/>
        <v>150</v>
      </c>
      <c r="L110" s="98">
        <f t="shared" si="9"/>
        <v>0</v>
      </c>
      <c r="M110" s="98">
        <f t="shared" si="9"/>
        <v>150</v>
      </c>
      <c r="N110" s="98">
        <f t="shared" si="9"/>
        <v>0</v>
      </c>
      <c r="O110" s="98">
        <f t="shared" si="9"/>
        <v>0</v>
      </c>
    </row>
    <row r="111" spans="2:15" ht="18" customHeight="1">
      <c r="B111" s="97"/>
      <c r="C111" s="97"/>
      <c r="D111" s="97"/>
      <c r="E111" s="164" t="s">
        <v>367</v>
      </c>
      <c r="F111" s="165"/>
      <c r="G111" s="105" t="s">
        <v>207</v>
      </c>
      <c r="H111" s="105" t="s">
        <v>222</v>
      </c>
      <c r="I111" s="105" t="s">
        <v>347</v>
      </c>
      <c r="J111" s="105" t="s">
        <v>260</v>
      </c>
      <c r="K111" s="102">
        <f t="shared" si="7"/>
        <v>150</v>
      </c>
      <c r="L111" s="102">
        <v>0</v>
      </c>
      <c r="M111" s="102">
        <v>150</v>
      </c>
      <c r="N111" s="102">
        <v>0</v>
      </c>
      <c r="O111" s="102">
        <v>0</v>
      </c>
    </row>
    <row r="112" spans="2:15" ht="33" customHeight="1">
      <c r="B112" s="97"/>
      <c r="C112" s="97"/>
      <c r="D112" s="101" t="s">
        <v>295</v>
      </c>
      <c r="E112" s="162" t="s">
        <v>362</v>
      </c>
      <c r="F112" s="163"/>
      <c r="G112" s="66" t="s">
        <v>207</v>
      </c>
      <c r="H112" s="66" t="s">
        <v>363</v>
      </c>
      <c r="I112" s="66"/>
      <c r="J112" s="66"/>
      <c r="K112" s="98">
        <f t="shared" si="7"/>
        <v>410</v>
      </c>
      <c r="L112" s="98">
        <f aca="true" t="shared" si="10" ref="L112:O113">L113</f>
        <v>0</v>
      </c>
      <c r="M112" s="98">
        <f t="shared" si="10"/>
        <v>100</v>
      </c>
      <c r="N112" s="98">
        <f t="shared" si="10"/>
        <v>310</v>
      </c>
      <c r="O112" s="98">
        <f t="shared" si="10"/>
        <v>0</v>
      </c>
    </row>
    <row r="113" spans="2:15" ht="27" customHeight="1">
      <c r="B113" s="97"/>
      <c r="C113" s="97"/>
      <c r="D113" s="107"/>
      <c r="E113" s="162" t="s">
        <v>348</v>
      </c>
      <c r="F113" s="163"/>
      <c r="G113" s="66" t="s">
        <v>207</v>
      </c>
      <c r="H113" s="66" t="s">
        <v>363</v>
      </c>
      <c r="I113" s="66" t="s">
        <v>347</v>
      </c>
      <c r="J113" s="66"/>
      <c r="K113" s="98">
        <f t="shared" si="7"/>
        <v>410</v>
      </c>
      <c r="L113" s="98">
        <f t="shared" si="10"/>
        <v>0</v>
      </c>
      <c r="M113" s="98">
        <f t="shared" si="10"/>
        <v>100</v>
      </c>
      <c r="N113" s="98">
        <f t="shared" si="10"/>
        <v>310</v>
      </c>
      <c r="O113" s="98">
        <f t="shared" si="10"/>
        <v>0</v>
      </c>
    </row>
    <row r="114" spans="2:15" ht="18" customHeight="1">
      <c r="B114" s="97"/>
      <c r="C114" s="97"/>
      <c r="D114" s="107"/>
      <c r="E114" s="164" t="s">
        <v>367</v>
      </c>
      <c r="F114" s="165"/>
      <c r="G114" s="105" t="s">
        <v>207</v>
      </c>
      <c r="H114" s="66" t="s">
        <v>363</v>
      </c>
      <c r="I114" s="105" t="s">
        <v>347</v>
      </c>
      <c r="J114" s="105" t="s">
        <v>260</v>
      </c>
      <c r="K114" s="102">
        <f t="shared" si="7"/>
        <v>410</v>
      </c>
      <c r="L114" s="102">
        <v>0</v>
      </c>
      <c r="M114" s="102">
        <v>100</v>
      </c>
      <c r="N114" s="102">
        <v>310</v>
      </c>
      <c r="O114" s="102">
        <v>0</v>
      </c>
    </row>
    <row r="115" spans="2:15" ht="65.25" customHeight="1">
      <c r="B115" s="97"/>
      <c r="C115" s="97"/>
      <c r="D115" s="101" t="s">
        <v>361</v>
      </c>
      <c r="E115" s="162" t="s">
        <v>188</v>
      </c>
      <c r="F115" s="163"/>
      <c r="G115" s="66" t="s">
        <v>207</v>
      </c>
      <c r="H115" s="66" t="s">
        <v>296</v>
      </c>
      <c r="I115" s="66"/>
      <c r="J115" s="66"/>
      <c r="K115" s="98">
        <f t="shared" si="7"/>
        <v>60</v>
      </c>
      <c r="L115" s="98">
        <f aca="true" t="shared" si="11" ref="L115:O116">L116</f>
        <v>15</v>
      </c>
      <c r="M115" s="98">
        <f t="shared" si="11"/>
        <v>15</v>
      </c>
      <c r="N115" s="98">
        <f t="shared" si="11"/>
        <v>15</v>
      </c>
      <c r="O115" s="98">
        <f t="shared" si="11"/>
        <v>15</v>
      </c>
    </row>
    <row r="116" spans="2:15" ht="38.25" customHeight="1">
      <c r="B116" s="97"/>
      <c r="C116" s="97"/>
      <c r="D116" s="107"/>
      <c r="E116" s="162" t="s">
        <v>355</v>
      </c>
      <c r="F116" s="163"/>
      <c r="G116" s="66" t="s">
        <v>207</v>
      </c>
      <c r="H116" s="66" t="s">
        <v>296</v>
      </c>
      <c r="I116" s="66" t="s">
        <v>354</v>
      </c>
      <c r="J116" s="66"/>
      <c r="K116" s="98">
        <f t="shared" si="7"/>
        <v>60</v>
      </c>
      <c r="L116" s="98">
        <f t="shared" si="11"/>
        <v>15</v>
      </c>
      <c r="M116" s="98">
        <f t="shared" si="11"/>
        <v>15</v>
      </c>
      <c r="N116" s="98">
        <f t="shared" si="11"/>
        <v>15</v>
      </c>
      <c r="O116" s="98">
        <f t="shared" si="11"/>
        <v>15</v>
      </c>
    </row>
    <row r="117" spans="2:15" ht="18" customHeight="1">
      <c r="B117" s="97"/>
      <c r="C117" s="97"/>
      <c r="D117" s="107"/>
      <c r="E117" s="164" t="s">
        <v>45</v>
      </c>
      <c r="F117" s="165"/>
      <c r="G117" s="105" t="s">
        <v>207</v>
      </c>
      <c r="H117" s="105" t="s">
        <v>296</v>
      </c>
      <c r="I117" s="105" t="s">
        <v>354</v>
      </c>
      <c r="J117" s="105" t="s">
        <v>253</v>
      </c>
      <c r="K117" s="102">
        <f t="shared" si="7"/>
        <v>60</v>
      </c>
      <c r="L117" s="102">
        <v>15</v>
      </c>
      <c r="M117" s="102">
        <v>15</v>
      </c>
      <c r="N117" s="102">
        <v>15</v>
      </c>
      <c r="O117" s="102">
        <v>15</v>
      </c>
    </row>
    <row r="118" spans="2:15" ht="41.25" customHeight="1">
      <c r="B118" s="97"/>
      <c r="C118" s="97"/>
      <c r="D118" s="101">
        <v>2</v>
      </c>
      <c r="E118" s="162" t="s">
        <v>68</v>
      </c>
      <c r="F118" s="163"/>
      <c r="G118" s="66" t="s">
        <v>38</v>
      </c>
      <c r="H118" s="66"/>
      <c r="I118" s="66"/>
      <c r="J118" s="66"/>
      <c r="K118" s="98">
        <f t="shared" si="7"/>
        <v>900</v>
      </c>
      <c r="L118" s="98">
        <f>L122</f>
        <v>107</v>
      </c>
      <c r="M118" s="98">
        <f>M122</f>
        <v>163</v>
      </c>
      <c r="N118" s="98">
        <f>N122</f>
        <v>151</v>
      </c>
      <c r="O118" s="98">
        <f>O122</f>
        <v>479</v>
      </c>
    </row>
    <row r="119" spans="2:15" ht="66.75" customHeight="1">
      <c r="B119" s="97"/>
      <c r="C119" s="97"/>
      <c r="D119" s="101" t="s">
        <v>18</v>
      </c>
      <c r="E119" s="162" t="s">
        <v>186</v>
      </c>
      <c r="F119" s="163"/>
      <c r="G119" s="66" t="s">
        <v>39</v>
      </c>
      <c r="H119" s="66"/>
      <c r="I119" s="66"/>
      <c r="J119" s="66"/>
      <c r="K119" s="98">
        <f t="shared" si="7"/>
        <v>900</v>
      </c>
      <c r="L119" s="98">
        <f aca="true" t="shared" si="12" ref="L119:O122">L120</f>
        <v>107</v>
      </c>
      <c r="M119" s="98">
        <f t="shared" si="12"/>
        <v>163</v>
      </c>
      <c r="N119" s="98">
        <f t="shared" si="12"/>
        <v>151</v>
      </c>
      <c r="O119" s="98">
        <f t="shared" si="12"/>
        <v>479</v>
      </c>
    </row>
    <row r="120" spans="2:15" ht="31.5" customHeight="1">
      <c r="B120" s="97"/>
      <c r="C120" s="97"/>
      <c r="D120" s="101"/>
      <c r="E120" s="162" t="s">
        <v>349</v>
      </c>
      <c r="F120" s="163"/>
      <c r="G120" s="66" t="s">
        <v>39</v>
      </c>
      <c r="H120" s="66" t="s">
        <v>350</v>
      </c>
      <c r="I120" s="66"/>
      <c r="J120" s="66"/>
      <c r="K120" s="98">
        <f t="shared" si="7"/>
        <v>900</v>
      </c>
      <c r="L120" s="98">
        <f t="shared" si="12"/>
        <v>107</v>
      </c>
      <c r="M120" s="98">
        <f t="shared" si="12"/>
        <v>163</v>
      </c>
      <c r="N120" s="98">
        <f t="shared" si="12"/>
        <v>151</v>
      </c>
      <c r="O120" s="98">
        <f t="shared" si="12"/>
        <v>479</v>
      </c>
    </row>
    <row r="121" spans="2:15" ht="89.25" customHeight="1">
      <c r="B121" s="97"/>
      <c r="C121" s="97"/>
      <c r="D121" s="101"/>
      <c r="E121" s="162" t="s">
        <v>159</v>
      </c>
      <c r="F121" s="163"/>
      <c r="G121" s="66" t="s">
        <v>39</v>
      </c>
      <c r="H121" s="66" t="s">
        <v>158</v>
      </c>
      <c r="I121" s="66"/>
      <c r="J121" s="66"/>
      <c r="K121" s="98">
        <f t="shared" si="7"/>
        <v>900</v>
      </c>
      <c r="L121" s="98">
        <f t="shared" si="12"/>
        <v>107</v>
      </c>
      <c r="M121" s="98">
        <f t="shared" si="12"/>
        <v>163</v>
      </c>
      <c r="N121" s="98">
        <f t="shared" si="12"/>
        <v>151</v>
      </c>
      <c r="O121" s="98">
        <f t="shared" si="12"/>
        <v>479</v>
      </c>
    </row>
    <row r="122" spans="2:15" ht="24.75" customHeight="1">
      <c r="B122" s="97"/>
      <c r="C122" s="97"/>
      <c r="D122" s="101"/>
      <c r="E122" s="162" t="s">
        <v>348</v>
      </c>
      <c r="F122" s="163"/>
      <c r="G122" s="66" t="s">
        <v>39</v>
      </c>
      <c r="H122" s="66" t="s">
        <v>158</v>
      </c>
      <c r="I122" s="66" t="s">
        <v>347</v>
      </c>
      <c r="J122" s="66"/>
      <c r="K122" s="98">
        <f t="shared" si="7"/>
        <v>900</v>
      </c>
      <c r="L122" s="98">
        <f t="shared" si="12"/>
        <v>107</v>
      </c>
      <c r="M122" s="98">
        <f t="shared" si="12"/>
        <v>163</v>
      </c>
      <c r="N122" s="98">
        <f t="shared" si="12"/>
        <v>151</v>
      </c>
      <c r="O122" s="98">
        <f t="shared" si="12"/>
        <v>479</v>
      </c>
    </row>
    <row r="123" spans="2:15" ht="18.75" customHeight="1">
      <c r="B123" s="97"/>
      <c r="C123" s="97"/>
      <c r="D123" s="101"/>
      <c r="E123" s="164" t="s">
        <v>45</v>
      </c>
      <c r="F123" s="165"/>
      <c r="G123" s="105" t="s">
        <v>39</v>
      </c>
      <c r="H123" s="105" t="s">
        <v>158</v>
      </c>
      <c r="I123" s="105" t="s">
        <v>347</v>
      </c>
      <c r="J123" s="105" t="s">
        <v>253</v>
      </c>
      <c r="K123" s="102">
        <f t="shared" si="7"/>
        <v>900</v>
      </c>
      <c r="L123" s="102">
        <v>107</v>
      </c>
      <c r="M123" s="102">
        <v>163</v>
      </c>
      <c r="N123" s="102">
        <v>151</v>
      </c>
      <c r="O123" s="102">
        <v>479</v>
      </c>
    </row>
    <row r="124" spans="2:15" ht="29.25" customHeight="1">
      <c r="B124" s="97"/>
      <c r="C124" s="97"/>
      <c r="D124" s="101">
        <v>3</v>
      </c>
      <c r="E124" s="162" t="s">
        <v>69</v>
      </c>
      <c r="F124" s="163"/>
      <c r="G124" s="66" t="s">
        <v>37</v>
      </c>
      <c r="H124" s="66"/>
      <c r="I124" s="66"/>
      <c r="J124" s="66"/>
      <c r="K124" s="98">
        <f t="shared" si="7"/>
        <v>26179.1</v>
      </c>
      <c r="L124" s="103">
        <f>L125</f>
        <v>737.2</v>
      </c>
      <c r="M124" s="103">
        <f>M125</f>
        <v>4263.3</v>
      </c>
      <c r="N124" s="103">
        <f>N125</f>
        <v>8158.3</v>
      </c>
      <c r="O124" s="103">
        <f>O125</f>
        <v>13020.300000000001</v>
      </c>
    </row>
    <row r="125" spans="2:15" ht="24.75" customHeight="1">
      <c r="B125" s="97"/>
      <c r="C125" s="97"/>
      <c r="D125" s="101" t="s">
        <v>19</v>
      </c>
      <c r="E125" s="162" t="s">
        <v>88</v>
      </c>
      <c r="F125" s="163"/>
      <c r="G125" s="66" t="s">
        <v>115</v>
      </c>
      <c r="H125" s="66"/>
      <c r="I125" s="66"/>
      <c r="J125" s="66"/>
      <c r="K125" s="98">
        <f t="shared" si="7"/>
        <v>26179.1</v>
      </c>
      <c r="L125" s="103">
        <f>SUM(L126,L136,L146,L156)</f>
        <v>737.2</v>
      </c>
      <c r="M125" s="103">
        <f>SUM(M126,M136,M146,M156)</f>
        <v>4263.3</v>
      </c>
      <c r="N125" s="103">
        <f>SUM(N126,N136,N146,N156)</f>
        <v>8158.3</v>
      </c>
      <c r="O125" s="103">
        <f>SUM(O126,O136,O146,O156)</f>
        <v>13020.300000000001</v>
      </c>
    </row>
    <row r="126" spans="2:15" ht="42" customHeight="1">
      <c r="B126" s="97"/>
      <c r="C126" s="97"/>
      <c r="D126" s="101" t="s">
        <v>195</v>
      </c>
      <c r="E126" s="162" t="s">
        <v>113</v>
      </c>
      <c r="F126" s="163"/>
      <c r="G126" s="67" t="s">
        <v>115</v>
      </c>
      <c r="H126" s="67" t="s">
        <v>114</v>
      </c>
      <c r="I126" s="67"/>
      <c r="J126" s="67"/>
      <c r="K126" s="98">
        <f>SUM(L126:O126)</f>
        <v>20067.6</v>
      </c>
      <c r="L126" s="98">
        <f>SUM(L127,L130,L133)</f>
        <v>368.2</v>
      </c>
      <c r="M126" s="98">
        <f>SUM(M127,M130,M133)</f>
        <v>3354.3</v>
      </c>
      <c r="N126" s="98">
        <f>SUM(N127,N130,N133)</f>
        <v>5546</v>
      </c>
      <c r="O126" s="98">
        <f>SUM(O127,O130,O133)</f>
        <v>10799.1</v>
      </c>
    </row>
    <row r="127" spans="2:15" ht="67.5" customHeight="1">
      <c r="B127" s="97"/>
      <c r="C127" s="97"/>
      <c r="D127" s="101"/>
      <c r="E127" s="162" t="s">
        <v>313</v>
      </c>
      <c r="F127" s="163"/>
      <c r="G127" s="66" t="s">
        <v>115</v>
      </c>
      <c r="H127" s="66" t="s">
        <v>120</v>
      </c>
      <c r="I127" s="66"/>
      <c r="J127" s="66"/>
      <c r="K127" s="98">
        <f t="shared" si="7"/>
        <v>17967.6</v>
      </c>
      <c r="L127" s="98">
        <f aca="true" t="shared" si="13" ref="L127:O128">L128</f>
        <v>0</v>
      </c>
      <c r="M127" s="98">
        <f t="shared" si="13"/>
        <v>2846.3</v>
      </c>
      <c r="N127" s="98">
        <f t="shared" si="13"/>
        <v>4466.2</v>
      </c>
      <c r="O127" s="98">
        <f t="shared" si="13"/>
        <v>10655.1</v>
      </c>
    </row>
    <row r="128" spans="2:15" ht="25.5" customHeight="1">
      <c r="B128" s="97"/>
      <c r="C128" s="97"/>
      <c r="D128" s="101"/>
      <c r="E128" s="162" t="s">
        <v>348</v>
      </c>
      <c r="F128" s="163"/>
      <c r="G128" s="66" t="s">
        <v>115</v>
      </c>
      <c r="H128" s="66" t="s">
        <v>121</v>
      </c>
      <c r="I128" s="66" t="s">
        <v>347</v>
      </c>
      <c r="J128" s="66"/>
      <c r="K128" s="98">
        <f t="shared" si="7"/>
        <v>17967.6</v>
      </c>
      <c r="L128" s="98">
        <f t="shared" si="13"/>
        <v>0</v>
      </c>
      <c r="M128" s="98">
        <f t="shared" si="13"/>
        <v>2846.3</v>
      </c>
      <c r="N128" s="98">
        <f t="shared" si="13"/>
        <v>4466.2</v>
      </c>
      <c r="O128" s="98">
        <f t="shared" si="13"/>
        <v>10655.1</v>
      </c>
    </row>
    <row r="129" spans="2:15" ht="19.5" customHeight="1">
      <c r="B129" s="97"/>
      <c r="C129" s="97"/>
      <c r="D129" s="97"/>
      <c r="E129" s="164" t="s">
        <v>367</v>
      </c>
      <c r="F129" s="165"/>
      <c r="G129" s="105" t="s">
        <v>115</v>
      </c>
      <c r="H129" s="105" t="s">
        <v>121</v>
      </c>
      <c r="I129" s="105" t="s">
        <v>347</v>
      </c>
      <c r="J129" s="105" t="s">
        <v>260</v>
      </c>
      <c r="K129" s="102">
        <f t="shared" si="7"/>
        <v>17967.6</v>
      </c>
      <c r="L129" s="102">
        <v>0</v>
      </c>
      <c r="M129" s="102">
        <v>2846.3</v>
      </c>
      <c r="N129" s="102">
        <v>4466.2</v>
      </c>
      <c r="O129" s="102">
        <v>10655.1</v>
      </c>
    </row>
    <row r="130" spans="2:15" ht="28.5" customHeight="1">
      <c r="B130" s="97"/>
      <c r="C130" s="97"/>
      <c r="D130" s="97"/>
      <c r="E130" s="162" t="s">
        <v>165</v>
      </c>
      <c r="F130" s="163"/>
      <c r="G130" s="66" t="s">
        <v>115</v>
      </c>
      <c r="H130" s="66" t="s">
        <v>166</v>
      </c>
      <c r="I130" s="66"/>
      <c r="J130" s="66"/>
      <c r="K130" s="98">
        <f t="shared" si="7"/>
        <v>1000</v>
      </c>
      <c r="L130" s="98">
        <f aca="true" t="shared" si="14" ref="L130:O131">L131</f>
        <v>368.2</v>
      </c>
      <c r="M130" s="98">
        <f t="shared" si="14"/>
        <v>333</v>
      </c>
      <c r="N130" s="98">
        <f t="shared" si="14"/>
        <v>298.8</v>
      </c>
      <c r="O130" s="98">
        <f t="shared" si="14"/>
        <v>0</v>
      </c>
    </row>
    <row r="131" spans="2:15" ht="28.5" customHeight="1">
      <c r="B131" s="97"/>
      <c r="C131" s="97"/>
      <c r="D131" s="97"/>
      <c r="E131" s="162" t="s">
        <v>348</v>
      </c>
      <c r="F131" s="163"/>
      <c r="G131" s="66" t="s">
        <v>115</v>
      </c>
      <c r="H131" s="66" t="s">
        <v>261</v>
      </c>
      <c r="I131" s="66" t="s">
        <v>347</v>
      </c>
      <c r="J131" s="66"/>
      <c r="K131" s="98">
        <f t="shared" si="7"/>
        <v>1000</v>
      </c>
      <c r="L131" s="98">
        <f t="shared" si="14"/>
        <v>368.2</v>
      </c>
      <c r="M131" s="98">
        <f t="shared" si="14"/>
        <v>333</v>
      </c>
      <c r="N131" s="98">
        <f t="shared" si="14"/>
        <v>298.8</v>
      </c>
      <c r="O131" s="98">
        <f t="shared" si="14"/>
        <v>0</v>
      </c>
    </row>
    <row r="132" spans="2:15" ht="18.75" customHeight="1">
      <c r="B132" s="97"/>
      <c r="C132" s="97"/>
      <c r="D132" s="97"/>
      <c r="E132" s="164" t="s">
        <v>367</v>
      </c>
      <c r="F132" s="165"/>
      <c r="G132" s="105" t="s">
        <v>115</v>
      </c>
      <c r="H132" s="105" t="s">
        <v>166</v>
      </c>
      <c r="I132" s="105" t="s">
        <v>347</v>
      </c>
      <c r="J132" s="105" t="s">
        <v>260</v>
      </c>
      <c r="K132" s="102">
        <f t="shared" si="7"/>
        <v>1000</v>
      </c>
      <c r="L132" s="102">
        <v>368.2</v>
      </c>
      <c r="M132" s="102">
        <v>333</v>
      </c>
      <c r="N132" s="102">
        <v>298.8</v>
      </c>
      <c r="O132" s="102"/>
    </row>
    <row r="133" spans="2:15" ht="102.75" customHeight="1">
      <c r="B133" s="97"/>
      <c r="C133" s="97"/>
      <c r="D133" s="97"/>
      <c r="E133" s="162" t="s">
        <v>199</v>
      </c>
      <c r="F133" s="163"/>
      <c r="G133" s="66" t="s">
        <v>115</v>
      </c>
      <c r="H133" s="66" t="s">
        <v>167</v>
      </c>
      <c r="I133" s="66"/>
      <c r="J133" s="66"/>
      <c r="K133" s="98">
        <f t="shared" si="7"/>
        <v>1100</v>
      </c>
      <c r="L133" s="98">
        <f aca="true" t="shared" si="15" ref="L133:O134">L134</f>
        <v>0</v>
      </c>
      <c r="M133" s="98">
        <f t="shared" si="15"/>
        <v>175</v>
      </c>
      <c r="N133" s="98">
        <f t="shared" si="15"/>
        <v>781</v>
      </c>
      <c r="O133" s="98">
        <f t="shared" si="15"/>
        <v>144</v>
      </c>
    </row>
    <row r="134" spans="2:15" ht="26.25" customHeight="1">
      <c r="B134" s="97"/>
      <c r="C134" s="97"/>
      <c r="D134" s="97"/>
      <c r="E134" s="162" t="s">
        <v>348</v>
      </c>
      <c r="F134" s="163"/>
      <c r="G134" s="66" t="s">
        <v>115</v>
      </c>
      <c r="H134" s="66" t="s">
        <v>167</v>
      </c>
      <c r="I134" s="66" t="s">
        <v>347</v>
      </c>
      <c r="J134" s="66"/>
      <c r="K134" s="98">
        <f t="shared" si="7"/>
        <v>1100</v>
      </c>
      <c r="L134" s="98">
        <f t="shared" si="15"/>
        <v>0</v>
      </c>
      <c r="M134" s="98">
        <f t="shared" si="15"/>
        <v>175</v>
      </c>
      <c r="N134" s="98">
        <f t="shared" si="15"/>
        <v>781</v>
      </c>
      <c r="O134" s="98">
        <f t="shared" si="15"/>
        <v>144</v>
      </c>
    </row>
    <row r="135" spans="2:15" ht="18" customHeight="1">
      <c r="B135" s="97"/>
      <c r="C135" s="97"/>
      <c r="D135" s="97"/>
      <c r="E135" s="164" t="s">
        <v>367</v>
      </c>
      <c r="F135" s="165"/>
      <c r="G135" s="105" t="s">
        <v>115</v>
      </c>
      <c r="H135" s="105" t="s">
        <v>167</v>
      </c>
      <c r="I135" s="105" t="s">
        <v>347</v>
      </c>
      <c r="J135" s="105" t="s">
        <v>260</v>
      </c>
      <c r="K135" s="102">
        <f t="shared" si="7"/>
        <v>1100</v>
      </c>
      <c r="L135" s="102">
        <v>0</v>
      </c>
      <c r="M135" s="102">
        <v>175</v>
      </c>
      <c r="N135" s="102">
        <v>781</v>
      </c>
      <c r="O135" s="102">
        <v>144</v>
      </c>
    </row>
    <row r="136" spans="2:15" ht="67.5" customHeight="1">
      <c r="B136" s="97"/>
      <c r="C136" s="97"/>
      <c r="D136" s="101" t="s">
        <v>263</v>
      </c>
      <c r="E136" s="166" t="s">
        <v>319</v>
      </c>
      <c r="F136" s="167"/>
      <c r="G136" s="66" t="s">
        <v>115</v>
      </c>
      <c r="H136" s="66" t="s">
        <v>164</v>
      </c>
      <c r="I136" s="67"/>
      <c r="J136" s="67"/>
      <c r="K136" s="98">
        <f t="shared" si="7"/>
        <v>1541</v>
      </c>
      <c r="L136" s="98">
        <f>SUM(L137,L140,L143)</f>
        <v>75</v>
      </c>
      <c r="M136" s="98">
        <f>SUM(M137,M140,M143)</f>
        <v>75</v>
      </c>
      <c r="N136" s="98">
        <f>SUM(N137,N140,N143)</f>
        <v>316</v>
      </c>
      <c r="O136" s="98">
        <f>SUM(O137,O140,O143)</f>
        <v>1075</v>
      </c>
    </row>
    <row r="137" spans="2:15" ht="56.25" customHeight="1">
      <c r="B137" s="97"/>
      <c r="C137" s="97"/>
      <c r="D137" s="101"/>
      <c r="E137" s="166" t="s">
        <v>377</v>
      </c>
      <c r="F137" s="167"/>
      <c r="G137" s="66" t="s">
        <v>115</v>
      </c>
      <c r="H137" s="66" t="s">
        <v>376</v>
      </c>
      <c r="I137" s="66"/>
      <c r="J137" s="66"/>
      <c r="K137" s="98">
        <f>SUM(L137:O137)</f>
        <v>241</v>
      </c>
      <c r="L137" s="98">
        <f aca="true" t="shared" si="16" ref="L137:O138">L138</f>
        <v>0</v>
      </c>
      <c r="M137" s="98">
        <f t="shared" si="16"/>
        <v>0</v>
      </c>
      <c r="N137" s="98">
        <f t="shared" si="16"/>
        <v>241</v>
      </c>
      <c r="O137" s="98">
        <f t="shared" si="16"/>
        <v>0</v>
      </c>
    </row>
    <row r="138" spans="2:15" ht="27" customHeight="1">
      <c r="B138" s="97"/>
      <c r="C138" s="97"/>
      <c r="D138" s="97"/>
      <c r="E138" s="162" t="s">
        <v>348</v>
      </c>
      <c r="F138" s="163"/>
      <c r="G138" s="66" t="s">
        <v>115</v>
      </c>
      <c r="H138" s="66" t="s">
        <v>376</v>
      </c>
      <c r="I138" s="66" t="s">
        <v>347</v>
      </c>
      <c r="J138" s="66"/>
      <c r="K138" s="98">
        <f>SUM(L138:O138)</f>
        <v>241</v>
      </c>
      <c r="L138" s="98">
        <f t="shared" si="16"/>
        <v>0</v>
      </c>
      <c r="M138" s="98">
        <f t="shared" si="16"/>
        <v>0</v>
      </c>
      <c r="N138" s="98">
        <f t="shared" si="16"/>
        <v>241</v>
      </c>
      <c r="O138" s="98">
        <f t="shared" si="16"/>
        <v>0</v>
      </c>
    </row>
    <row r="139" spans="2:15" ht="23.25" customHeight="1">
      <c r="B139" s="97"/>
      <c r="C139" s="97"/>
      <c r="D139" s="97"/>
      <c r="E139" s="164" t="s">
        <v>257</v>
      </c>
      <c r="F139" s="165"/>
      <c r="G139" s="105" t="s">
        <v>115</v>
      </c>
      <c r="H139" s="105" t="s">
        <v>376</v>
      </c>
      <c r="I139" s="105" t="s">
        <v>347</v>
      </c>
      <c r="J139" s="105" t="s">
        <v>381</v>
      </c>
      <c r="K139" s="102">
        <f>SUM(L139:O139)</f>
        <v>241</v>
      </c>
      <c r="L139" s="102">
        <v>0</v>
      </c>
      <c r="M139" s="102">
        <v>0</v>
      </c>
      <c r="N139" s="102">
        <v>241</v>
      </c>
      <c r="O139" s="102">
        <v>0</v>
      </c>
    </row>
    <row r="140" spans="2:15" ht="40.5" customHeight="1">
      <c r="B140" s="97"/>
      <c r="C140" s="97"/>
      <c r="D140" s="101"/>
      <c r="E140" s="166" t="s">
        <v>320</v>
      </c>
      <c r="F140" s="167"/>
      <c r="G140" s="66" t="s">
        <v>115</v>
      </c>
      <c r="H140" s="66" t="s">
        <v>197</v>
      </c>
      <c r="I140" s="66"/>
      <c r="J140" s="66"/>
      <c r="K140" s="98">
        <f t="shared" si="7"/>
        <v>300</v>
      </c>
      <c r="L140" s="98">
        <f aca="true" t="shared" si="17" ref="L140:O141">L141</f>
        <v>75</v>
      </c>
      <c r="M140" s="98">
        <f t="shared" si="17"/>
        <v>75</v>
      </c>
      <c r="N140" s="98">
        <f t="shared" si="17"/>
        <v>75</v>
      </c>
      <c r="O140" s="98">
        <f t="shared" si="17"/>
        <v>75</v>
      </c>
    </row>
    <row r="141" spans="2:15" ht="33.75" customHeight="1">
      <c r="B141" s="97"/>
      <c r="C141" s="97"/>
      <c r="D141" s="97"/>
      <c r="E141" s="162" t="s">
        <v>348</v>
      </c>
      <c r="F141" s="163"/>
      <c r="G141" s="66" t="s">
        <v>115</v>
      </c>
      <c r="H141" s="66" t="s">
        <v>197</v>
      </c>
      <c r="I141" s="66" t="s">
        <v>347</v>
      </c>
      <c r="J141" s="66"/>
      <c r="K141" s="98">
        <f t="shared" si="7"/>
        <v>300</v>
      </c>
      <c r="L141" s="98">
        <f t="shared" si="17"/>
        <v>75</v>
      </c>
      <c r="M141" s="98">
        <f t="shared" si="17"/>
        <v>75</v>
      </c>
      <c r="N141" s="98">
        <f t="shared" si="17"/>
        <v>75</v>
      </c>
      <c r="O141" s="98">
        <f t="shared" si="17"/>
        <v>75</v>
      </c>
    </row>
    <row r="142" spans="2:15" ht="18.75" customHeight="1">
      <c r="B142" s="97"/>
      <c r="C142" s="97"/>
      <c r="D142" s="97"/>
      <c r="E142" s="164" t="s">
        <v>367</v>
      </c>
      <c r="F142" s="165"/>
      <c r="G142" s="105" t="s">
        <v>115</v>
      </c>
      <c r="H142" s="105" t="s">
        <v>197</v>
      </c>
      <c r="I142" s="105" t="s">
        <v>347</v>
      </c>
      <c r="J142" s="105" t="s">
        <v>260</v>
      </c>
      <c r="K142" s="102">
        <f t="shared" si="7"/>
        <v>300</v>
      </c>
      <c r="L142" s="102">
        <v>75</v>
      </c>
      <c r="M142" s="102">
        <v>75</v>
      </c>
      <c r="N142" s="102">
        <v>75</v>
      </c>
      <c r="O142" s="102">
        <v>75</v>
      </c>
    </row>
    <row r="143" spans="2:15" ht="42" customHeight="1">
      <c r="B143" s="97"/>
      <c r="C143" s="97"/>
      <c r="D143" s="101"/>
      <c r="E143" s="166" t="s">
        <v>196</v>
      </c>
      <c r="F143" s="167"/>
      <c r="G143" s="66" t="s">
        <v>115</v>
      </c>
      <c r="H143" s="105" t="s">
        <v>368</v>
      </c>
      <c r="I143" s="66"/>
      <c r="J143" s="66"/>
      <c r="K143" s="98">
        <f t="shared" si="7"/>
        <v>1000</v>
      </c>
      <c r="L143" s="98">
        <f aca="true" t="shared" si="18" ref="L143:O144">L144</f>
        <v>0</v>
      </c>
      <c r="M143" s="98">
        <f t="shared" si="18"/>
        <v>0</v>
      </c>
      <c r="N143" s="98">
        <f t="shared" si="18"/>
        <v>0</v>
      </c>
      <c r="O143" s="98">
        <f t="shared" si="18"/>
        <v>1000</v>
      </c>
    </row>
    <row r="144" spans="2:15" ht="28.5" customHeight="1">
      <c r="B144" s="97"/>
      <c r="C144" s="97"/>
      <c r="D144" s="97"/>
      <c r="E144" s="162" t="s">
        <v>348</v>
      </c>
      <c r="F144" s="163"/>
      <c r="G144" s="66" t="s">
        <v>115</v>
      </c>
      <c r="H144" s="105" t="s">
        <v>368</v>
      </c>
      <c r="I144" s="66" t="s">
        <v>347</v>
      </c>
      <c r="J144" s="66"/>
      <c r="K144" s="98">
        <f t="shared" si="7"/>
        <v>1000</v>
      </c>
      <c r="L144" s="98">
        <f t="shared" si="18"/>
        <v>0</v>
      </c>
      <c r="M144" s="98">
        <f t="shared" si="18"/>
        <v>0</v>
      </c>
      <c r="N144" s="98">
        <f t="shared" si="18"/>
        <v>0</v>
      </c>
      <c r="O144" s="98">
        <f t="shared" si="18"/>
        <v>1000</v>
      </c>
    </row>
    <row r="145" spans="2:15" ht="20.25" customHeight="1">
      <c r="B145" s="97"/>
      <c r="C145" s="97"/>
      <c r="D145" s="97"/>
      <c r="E145" s="164" t="s">
        <v>367</v>
      </c>
      <c r="F145" s="165"/>
      <c r="G145" s="105" t="s">
        <v>115</v>
      </c>
      <c r="H145" s="105" t="s">
        <v>368</v>
      </c>
      <c r="I145" s="105" t="s">
        <v>347</v>
      </c>
      <c r="J145" s="105" t="s">
        <v>260</v>
      </c>
      <c r="K145" s="102">
        <f t="shared" si="7"/>
        <v>1000</v>
      </c>
      <c r="L145" s="102">
        <v>0</v>
      </c>
      <c r="M145" s="102">
        <v>0</v>
      </c>
      <c r="N145" s="102">
        <v>0</v>
      </c>
      <c r="O145" s="102">
        <v>1000</v>
      </c>
    </row>
    <row r="146" spans="2:15" ht="36.75" customHeight="1">
      <c r="B146" s="97"/>
      <c r="C146" s="97"/>
      <c r="D146" s="101" t="s">
        <v>264</v>
      </c>
      <c r="E146" s="162" t="s">
        <v>321</v>
      </c>
      <c r="F146" s="163"/>
      <c r="G146" s="66" t="s">
        <v>115</v>
      </c>
      <c r="H146" s="66" t="s">
        <v>116</v>
      </c>
      <c r="I146" s="67"/>
      <c r="J146" s="67"/>
      <c r="K146" s="98">
        <f>SUM(L146:O146)</f>
        <v>2070.5</v>
      </c>
      <c r="L146" s="98">
        <f>SUM(L147,L150,L153)</f>
        <v>204</v>
      </c>
      <c r="M146" s="98">
        <f>SUM(M147,M150,M153)</f>
        <v>504</v>
      </c>
      <c r="N146" s="98">
        <f>SUM(N147,N150,N153)</f>
        <v>992.5</v>
      </c>
      <c r="O146" s="98">
        <f>SUM(O147,O150,O153)</f>
        <v>370</v>
      </c>
    </row>
    <row r="147" spans="2:15" ht="52.5" customHeight="1">
      <c r="B147" s="97"/>
      <c r="C147" s="97"/>
      <c r="D147" s="100"/>
      <c r="E147" s="166" t="s">
        <v>298</v>
      </c>
      <c r="F147" s="167"/>
      <c r="G147" s="66" t="s">
        <v>115</v>
      </c>
      <c r="H147" s="66" t="s">
        <v>169</v>
      </c>
      <c r="I147" s="66"/>
      <c r="J147" s="66"/>
      <c r="K147" s="98">
        <f t="shared" si="7"/>
        <v>570.5</v>
      </c>
      <c r="L147" s="98">
        <f aca="true" t="shared" si="19" ref="L147:O148">L148</f>
        <v>0</v>
      </c>
      <c r="M147" s="98">
        <f t="shared" si="19"/>
        <v>120</v>
      </c>
      <c r="N147" s="98">
        <f t="shared" si="19"/>
        <v>420.5</v>
      </c>
      <c r="O147" s="98">
        <f t="shared" si="19"/>
        <v>30</v>
      </c>
    </row>
    <row r="148" spans="2:15" ht="25.5" customHeight="1">
      <c r="B148" s="97"/>
      <c r="C148" s="97"/>
      <c r="D148" s="100"/>
      <c r="E148" s="162" t="s">
        <v>348</v>
      </c>
      <c r="F148" s="163"/>
      <c r="G148" s="66" t="s">
        <v>115</v>
      </c>
      <c r="H148" s="66" t="s">
        <v>169</v>
      </c>
      <c r="I148" s="66" t="s">
        <v>347</v>
      </c>
      <c r="J148" s="66"/>
      <c r="K148" s="98">
        <f t="shared" si="7"/>
        <v>570.5</v>
      </c>
      <c r="L148" s="98">
        <f t="shared" si="19"/>
        <v>0</v>
      </c>
      <c r="M148" s="98">
        <f t="shared" si="19"/>
        <v>120</v>
      </c>
      <c r="N148" s="98">
        <f t="shared" si="19"/>
        <v>420.5</v>
      </c>
      <c r="O148" s="98">
        <f t="shared" si="19"/>
        <v>30</v>
      </c>
    </row>
    <row r="149" spans="2:15" ht="16.5" customHeight="1">
      <c r="B149" s="97"/>
      <c r="C149" s="97"/>
      <c r="D149" s="100"/>
      <c r="E149" s="164" t="s">
        <v>367</v>
      </c>
      <c r="F149" s="165"/>
      <c r="G149" s="105" t="s">
        <v>115</v>
      </c>
      <c r="H149" s="105" t="s">
        <v>169</v>
      </c>
      <c r="I149" s="105" t="s">
        <v>347</v>
      </c>
      <c r="J149" s="105" t="s">
        <v>260</v>
      </c>
      <c r="K149" s="102">
        <f t="shared" si="7"/>
        <v>570.5</v>
      </c>
      <c r="L149" s="102"/>
      <c r="M149" s="102">
        <v>120</v>
      </c>
      <c r="N149" s="102">
        <v>420.5</v>
      </c>
      <c r="O149" s="102">
        <v>30</v>
      </c>
    </row>
    <row r="150" spans="2:15" ht="38.25" customHeight="1">
      <c r="B150" s="97"/>
      <c r="C150" s="97"/>
      <c r="D150" s="101"/>
      <c r="E150" s="166" t="s">
        <v>299</v>
      </c>
      <c r="F150" s="167"/>
      <c r="G150" s="66" t="s">
        <v>115</v>
      </c>
      <c r="H150" s="66" t="s">
        <v>117</v>
      </c>
      <c r="I150" s="66"/>
      <c r="J150" s="66"/>
      <c r="K150" s="98">
        <f>SUM(L150:O150)</f>
        <v>500</v>
      </c>
      <c r="L150" s="98">
        <f aca="true" t="shared" si="20" ref="L150:O151">L151</f>
        <v>0</v>
      </c>
      <c r="M150" s="98">
        <f t="shared" si="20"/>
        <v>132</v>
      </c>
      <c r="N150" s="98">
        <f t="shared" si="20"/>
        <v>154</v>
      </c>
      <c r="O150" s="98">
        <f t="shared" si="20"/>
        <v>214</v>
      </c>
    </row>
    <row r="151" spans="2:15" ht="25.5" customHeight="1">
      <c r="B151" s="97"/>
      <c r="C151" s="97"/>
      <c r="D151" s="100"/>
      <c r="E151" s="162" t="s">
        <v>348</v>
      </c>
      <c r="F151" s="163"/>
      <c r="G151" s="66" t="s">
        <v>115</v>
      </c>
      <c r="H151" s="66" t="s">
        <v>117</v>
      </c>
      <c r="I151" s="66" t="s">
        <v>347</v>
      </c>
      <c r="J151" s="66"/>
      <c r="K151" s="98">
        <f>SUM(L151:O151)</f>
        <v>500</v>
      </c>
      <c r="L151" s="98">
        <f t="shared" si="20"/>
        <v>0</v>
      </c>
      <c r="M151" s="98">
        <f t="shared" si="20"/>
        <v>132</v>
      </c>
      <c r="N151" s="98">
        <f t="shared" si="20"/>
        <v>154</v>
      </c>
      <c r="O151" s="98">
        <f t="shared" si="20"/>
        <v>214</v>
      </c>
    </row>
    <row r="152" spans="2:15" ht="16.5" customHeight="1">
      <c r="B152" s="97"/>
      <c r="C152" s="97"/>
      <c r="D152" s="100"/>
      <c r="E152" s="164" t="s">
        <v>367</v>
      </c>
      <c r="F152" s="165"/>
      <c r="G152" s="105" t="s">
        <v>115</v>
      </c>
      <c r="H152" s="105" t="s">
        <v>117</v>
      </c>
      <c r="I152" s="105" t="s">
        <v>347</v>
      </c>
      <c r="J152" s="105" t="s">
        <v>260</v>
      </c>
      <c r="K152" s="102">
        <f>SUM(L152:O152)</f>
        <v>500</v>
      </c>
      <c r="L152" s="102"/>
      <c r="M152" s="102">
        <v>132</v>
      </c>
      <c r="N152" s="102">
        <v>154</v>
      </c>
      <c r="O152" s="102">
        <v>214</v>
      </c>
    </row>
    <row r="153" spans="2:15" ht="91.5" customHeight="1">
      <c r="B153" s="97"/>
      <c r="C153" s="97"/>
      <c r="D153" s="101"/>
      <c r="E153" s="162" t="s">
        <v>301</v>
      </c>
      <c r="F153" s="163"/>
      <c r="G153" s="66" t="s">
        <v>115</v>
      </c>
      <c r="H153" s="66" t="s">
        <v>300</v>
      </c>
      <c r="I153" s="66"/>
      <c r="J153" s="66"/>
      <c r="K153" s="98">
        <f t="shared" si="7"/>
        <v>1000</v>
      </c>
      <c r="L153" s="98">
        <f aca="true" t="shared" si="21" ref="L153:O154">L154</f>
        <v>204</v>
      </c>
      <c r="M153" s="98">
        <f t="shared" si="21"/>
        <v>252</v>
      </c>
      <c r="N153" s="98">
        <f t="shared" si="21"/>
        <v>418</v>
      </c>
      <c r="O153" s="98">
        <f t="shared" si="21"/>
        <v>126</v>
      </c>
    </row>
    <row r="154" spans="2:15" ht="24.75" customHeight="1">
      <c r="B154" s="97"/>
      <c r="C154" s="97"/>
      <c r="D154" s="101"/>
      <c r="E154" s="162" t="s">
        <v>348</v>
      </c>
      <c r="F154" s="163"/>
      <c r="G154" s="66" t="s">
        <v>115</v>
      </c>
      <c r="H154" s="66" t="s">
        <v>300</v>
      </c>
      <c r="I154" s="66" t="s">
        <v>347</v>
      </c>
      <c r="J154" s="66"/>
      <c r="K154" s="98">
        <f t="shared" si="7"/>
        <v>1000</v>
      </c>
      <c r="L154" s="98">
        <f t="shared" si="21"/>
        <v>204</v>
      </c>
      <c r="M154" s="98">
        <f t="shared" si="21"/>
        <v>252</v>
      </c>
      <c r="N154" s="98">
        <f t="shared" si="21"/>
        <v>418</v>
      </c>
      <c r="O154" s="98">
        <f t="shared" si="21"/>
        <v>126</v>
      </c>
    </row>
    <row r="155" spans="2:15" ht="12.75" customHeight="1">
      <c r="B155" s="97"/>
      <c r="C155" s="97"/>
      <c r="D155" s="97"/>
      <c r="E155" s="164" t="s">
        <v>367</v>
      </c>
      <c r="F155" s="165"/>
      <c r="G155" s="105" t="s">
        <v>115</v>
      </c>
      <c r="H155" s="105" t="s">
        <v>300</v>
      </c>
      <c r="I155" s="105" t="s">
        <v>347</v>
      </c>
      <c r="J155" s="105" t="s">
        <v>260</v>
      </c>
      <c r="K155" s="102">
        <f t="shared" si="7"/>
        <v>1000</v>
      </c>
      <c r="L155" s="102">
        <v>204</v>
      </c>
      <c r="M155" s="102">
        <v>252</v>
      </c>
      <c r="N155" s="102">
        <v>418</v>
      </c>
      <c r="O155" s="102">
        <v>126</v>
      </c>
    </row>
    <row r="156" spans="2:15" ht="31.5" customHeight="1">
      <c r="B156" s="97"/>
      <c r="C156" s="97"/>
      <c r="D156" s="101" t="s">
        <v>314</v>
      </c>
      <c r="E156" s="162" t="s">
        <v>318</v>
      </c>
      <c r="F156" s="163"/>
      <c r="G156" s="66" t="s">
        <v>115</v>
      </c>
      <c r="H156" s="66" t="s">
        <v>316</v>
      </c>
      <c r="I156" s="105"/>
      <c r="J156" s="105"/>
      <c r="K156" s="98">
        <f aca="true" t="shared" si="22" ref="K156:K162">SUM(L156:O156)</f>
        <v>2500</v>
      </c>
      <c r="L156" s="102">
        <f>SUM(L157,L160)</f>
        <v>90</v>
      </c>
      <c r="M156" s="102">
        <f>SUM(M157,M160)</f>
        <v>330</v>
      </c>
      <c r="N156" s="102">
        <f>SUM(N157,N160)</f>
        <v>1303.8</v>
      </c>
      <c r="O156" s="102">
        <f>SUM(O157,O160)</f>
        <v>776.2</v>
      </c>
    </row>
    <row r="157" spans="2:15" ht="52.5" customHeight="1">
      <c r="B157" s="97"/>
      <c r="C157" s="97"/>
      <c r="D157" s="101"/>
      <c r="E157" s="162" t="s">
        <v>380</v>
      </c>
      <c r="F157" s="163"/>
      <c r="G157" s="66" t="s">
        <v>115</v>
      </c>
      <c r="H157" s="66" t="s">
        <v>379</v>
      </c>
      <c r="I157" s="66"/>
      <c r="J157" s="66"/>
      <c r="K157" s="98">
        <f t="shared" si="22"/>
        <v>423.8</v>
      </c>
      <c r="L157" s="98">
        <f aca="true" t="shared" si="23" ref="L157:O158">L158</f>
        <v>0</v>
      </c>
      <c r="M157" s="98">
        <f t="shared" si="23"/>
        <v>0</v>
      </c>
      <c r="N157" s="98">
        <f t="shared" si="23"/>
        <v>423.8</v>
      </c>
      <c r="O157" s="98">
        <f t="shared" si="23"/>
        <v>0</v>
      </c>
    </row>
    <row r="158" spans="2:15" ht="31.5" customHeight="1">
      <c r="B158" s="97"/>
      <c r="C158" s="97"/>
      <c r="D158" s="97"/>
      <c r="E158" s="162" t="s">
        <v>348</v>
      </c>
      <c r="F158" s="163"/>
      <c r="G158" s="66" t="s">
        <v>115</v>
      </c>
      <c r="H158" s="66" t="s">
        <v>379</v>
      </c>
      <c r="I158" s="66" t="s">
        <v>347</v>
      </c>
      <c r="J158" s="66"/>
      <c r="K158" s="98">
        <f t="shared" si="22"/>
        <v>423.8</v>
      </c>
      <c r="L158" s="98">
        <f t="shared" si="23"/>
        <v>0</v>
      </c>
      <c r="M158" s="98">
        <f t="shared" si="23"/>
        <v>0</v>
      </c>
      <c r="N158" s="98">
        <f t="shared" si="23"/>
        <v>423.8</v>
      </c>
      <c r="O158" s="98">
        <f t="shared" si="23"/>
        <v>0</v>
      </c>
    </row>
    <row r="159" spans="2:15" ht="18.75" customHeight="1">
      <c r="B159" s="97"/>
      <c r="C159" s="97"/>
      <c r="D159" s="97"/>
      <c r="E159" s="164" t="s">
        <v>367</v>
      </c>
      <c r="F159" s="165"/>
      <c r="G159" s="105" t="s">
        <v>115</v>
      </c>
      <c r="H159" s="105" t="s">
        <v>379</v>
      </c>
      <c r="I159" s="105" t="s">
        <v>347</v>
      </c>
      <c r="J159" s="105" t="s">
        <v>260</v>
      </c>
      <c r="K159" s="102">
        <f t="shared" si="22"/>
        <v>423.8</v>
      </c>
      <c r="L159" s="102">
        <v>0</v>
      </c>
      <c r="M159" s="102">
        <v>0</v>
      </c>
      <c r="N159" s="102">
        <v>423.8</v>
      </c>
      <c r="O159" s="102">
        <v>0</v>
      </c>
    </row>
    <row r="160" spans="2:15" ht="38.25" customHeight="1">
      <c r="B160" s="97"/>
      <c r="C160" s="97"/>
      <c r="D160" s="101"/>
      <c r="E160" s="162" t="s">
        <v>262</v>
      </c>
      <c r="F160" s="163"/>
      <c r="G160" s="66" t="s">
        <v>115</v>
      </c>
      <c r="H160" s="66" t="s">
        <v>315</v>
      </c>
      <c r="I160" s="66"/>
      <c r="J160" s="66"/>
      <c r="K160" s="98">
        <f t="shared" si="22"/>
        <v>2076.2</v>
      </c>
      <c r="L160" s="98">
        <f aca="true" t="shared" si="24" ref="L160:O161">L161</f>
        <v>90</v>
      </c>
      <c r="M160" s="98">
        <f t="shared" si="24"/>
        <v>330</v>
      </c>
      <c r="N160" s="98">
        <f t="shared" si="24"/>
        <v>880</v>
      </c>
      <c r="O160" s="98">
        <f t="shared" si="24"/>
        <v>776.2</v>
      </c>
    </row>
    <row r="161" spans="2:15" ht="12.75" customHeight="1">
      <c r="B161" s="97"/>
      <c r="C161" s="97"/>
      <c r="D161" s="97"/>
      <c r="E161" s="162" t="s">
        <v>348</v>
      </c>
      <c r="F161" s="163"/>
      <c r="G161" s="66" t="s">
        <v>115</v>
      </c>
      <c r="H161" s="66" t="s">
        <v>315</v>
      </c>
      <c r="I161" s="66" t="s">
        <v>347</v>
      </c>
      <c r="J161" s="66"/>
      <c r="K161" s="98">
        <f t="shared" si="22"/>
        <v>2076.2</v>
      </c>
      <c r="L161" s="98">
        <f t="shared" si="24"/>
        <v>90</v>
      </c>
      <c r="M161" s="98">
        <f t="shared" si="24"/>
        <v>330</v>
      </c>
      <c r="N161" s="98">
        <f t="shared" si="24"/>
        <v>880</v>
      </c>
      <c r="O161" s="98">
        <f t="shared" si="24"/>
        <v>776.2</v>
      </c>
    </row>
    <row r="162" spans="2:15" ht="12.75" customHeight="1">
      <c r="B162" s="97"/>
      <c r="C162" s="97"/>
      <c r="D162" s="97"/>
      <c r="E162" s="164" t="s">
        <v>367</v>
      </c>
      <c r="F162" s="165"/>
      <c r="G162" s="105" t="s">
        <v>115</v>
      </c>
      <c r="H162" s="105" t="s">
        <v>315</v>
      </c>
      <c r="I162" s="105" t="s">
        <v>347</v>
      </c>
      <c r="J162" s="105" t="s">
        <v>260</v>
      </c>
      <c r="K162" s="102">
        <f t="shared" si="22"/>
        <v>2076.2</v>
      </c>
      <c r="L162" s="102">
        <v>90</v>
      </c>
      <c r="M162" s="102">
        <v>330</v>
      </c>
      <c r="N162" s="102">
        <v>880</v>
      </c>
      <c r="O162" s="102">
        <v>776.2</v>
      </c>
    </row>
    <row r="163" spans="2:15" ht="21" customHeight="1">
      <c r="B163" s="97"/>
      <c r="C163" s="97"/>
      <c r="D163" s="101">
        <v>4</v>
      </c>
      <c r="E163" s="162" t="s">
        <v>70</v>
      </c>
      <c r="F163" s="163"/>
      <c r="G163" s="66" t="s">
        <v>40</v>
      </c>
      <c r="H163" s="66"/>
      <c r="I163" s="66"/>
      <c r="J163" s="66"/>
      <c r="K163" s="98">
        <f t="shared" si="7"/>
        <v>1721.6</v>
      </c>
      <c r="L163" s="103">
        <f>L164+L174</f>
        <v>340</v>
      </c>
      <c r="M163" s="103">
        <f>M164+M174</f>
        <v>996.6</v>
      </c>
      <c r="N163" s="103">
        <f>N164+N174</f>
        <v>105</v>
      </c>
      <c r="O163" s="103">
        <f>O164+O174</f>
        <v>280</v>
      </c>
    </row>
    <row r="164" spans="2:15" ht="31.5" customHeight="1">
      <c r="B164" s="97"/>
      <c r="C164" s="97"/>
      <c r="D164" s="107" t="s">
        <v>20</v>
      </c>
      <c r="E164" s="162" t="s">
        <v>71</v>
      </c>
      <c r="F164" s="163"/>
      <c r="G164" s="66" t="s">
        <v>41</v>
      </c>
      <c r="H164" s="66"/>
      <c r="I164" s="66"/>
      <c r="J164" s="66"/>
      <c r="K164" s="98">
        <f t="shared" si="7"/>
        <v>1562</v>
      </c>
      <c r="L164" s="98">
        <f>L165</f>
        <v>285</v>
      </c>
      <c r="M164" s="98">
        <f>M165</f>
        <v>947</v>
      </c>
      <c r="N164" s="98">
        <f>N165</f>
        <v>85</v>
      </c>
      <c r="O164" s="98">
        <f>O165</f>
        <v>245</v>
      </c>
    </row>
    <row r="165" spans="2:15" ht="43.5" customHeight="1">
      <c r="B165" s="97"/>
      <c r="C165" s="97"/>
      <c r="D165" s="107"/>
      <c r="E165" s="174" t="s">
        <v>352</v>
      </c>
      <c r="F165" s="175"/>
      <c r="G165" s="66" t="s">
        <v>41</v>
      </c>
      <c r="H165" s="66" t="s">
        <v>372</v>
      </c>
      <c r="I165" s="66"/>
      <c r="J165" s="66"/>
      <c r="K165" s="98">
        <f t="shared" si="7"/>
        <v>1562</v>
      </c>
      <c r="L165" s="98">
        <f>SUM(L166,L170)</f>
        <v>285</v>
      </c>
      <c r="M165" s="98">
        <f>SUM(M166,M170)</f>
        <v>947</v>
      </c>
      <c r="N165" s="98">
        <f>SUM(N166,N170)</f>
        <v>85</v>
      </c>
      <c r="O165" s="98">
        <f>SUM(O166,O170)</f>
        <v>245</v>
      </c>
    </row>
    <row r="166" spans="2:15" ht="67.5" customHeight="1">
      <c r="B166" s="97"/>
      <c r="C166" s="97"/>
      <c r="D166" s="107" t="s">
        <v>324</v>
      </c>
      <c r="E166" s="162" t="s">
        <v>323</v>
      </c>
      <c r="F166" s="163"/>
      <c r="G166" s="66" t="s">
        <v>41</v>
      </c>
      <c r="H166" s="66" t="s">
        <v>118</v>
      </c>
      <c r="I166" s="66"/>
      <c r="J166" s="66"/>
      <c r="K166" s="98">
        <f t="shared" si="7"/>
        <v>960</v>
      </c>
      <c r="L166" s="98">
        <f>L167</f>
        <v>140</v>
      </c>
      <c r="M166" s="98">
        <f>M167</f>
        <v>700</v>
      </c>
      <c r="N166" s="98">
        <f>N167</f>
        <v>30</v>
      </c>
      <c r="O166" s="98">
        <f>O167</f>
        <v>90</v>
      </c>
    </row>
    <row r="167" spans="2:15" ht="24" customHeight="1">
      <c r="B167" s="97"/>
      <c r="C167" s="97"/>
      <c r="D167" s="97"/>
      <c r="E167" s="162" t="s">
        <v>348</v>
      </c>
      <c r="F167" s="163"/>
      <c r="G167" s="66" t="s">
        <v>41</v>
      </c>
      <c r="H167" s="66" t="s">
        <v>118</v>
      </c>
      <c r="I167" s="66" t="s">
        <v>347</v>
      </c>
      <c r="J167" s="66"/>
      <c r="K167" s="98">
        <f t="shared" si="7"/>
        <v>960</v>
      </c>
      <c r="L167" s="98">
        <f>SUM(L168:L169)</f>
        <v>140</v>
      </c>
      <c r="M167" s="98">
        <f>SUM(M168:M169)</f>
        <v>700</v>
      </c>
      <c r="N167" s="98">
        <f>SUM(N168:N169)</f>
        <v>30</v>
      </c>
      <c r="O167" s="98">
        <f>SUM(O168:O169)</f>
        <v>90</v>
      </c>
    </row>
    <row r="168" spans="2:15" ht="20.25" customHeight="1">
      <c r="B168" s="97"/>
      <c r="C168" s="97"/>
      <c r="D168" s="97"/>
      <c r="E168" s="164" t="s">
        <v>367</v>
      </c>
      <c r="F168" s="165"/>
      <c r="G168" s="105" t="s">
        <v>41</v>
      </c>
      <c r="H168" s="105" t="s">
        <v>118</v>
      </c>
      <c r="I168" s="105" t="s">
        <v>347</v>
      </c>
      <c r="J168" s="105" t="s">
        <v>260</v>
      </c>
      <c r="K168" s="102">
        <f t="shared" si="7"/>
        <v>709</v>
      </c>
      <c r="L168" s="102">
        <v>100</v>
      </c>
      <c r="M168" s="102">
        <v>529</v>
      </c>
      <c r="N168" s="102">
        <v>20</v>
      </c>
      <c r="O168" s="102">
        <v>60</v>
      </c>
    </row>
    <row r="169" spans="2:15" ht="20.25" customHeight="1">
      <c r="B169" s="97"/>
      <c r="C169" s="97"/>
      <c r="D169" s="97"/>
      <c r="E169" s="164" t="s">
        <v>45</v>
      </c>
      <c r="F169" s="165"/>
      <c r="G169" s="105" t="s">
        <v>41</v>
      </c>
      <c r="H169" s="105" t="s">
        <v>118</v>
      </c>
      <c r="I169" s="105" t="s">
        <v>347</v>
      </c>
      <c r="J169" s="105" t="s">
        <v>253</v>
      </c>
      <c r="K169" s="102">
        <f t="shared" si="7"/>
        <v>251</v>
      </c>
      <c r="L169" s="102">
        <v>40</v>
      </c>
      <c r="M169" s="102">
        <v>171</v>
      </c>
      <c r="N169" s="102">
        <v>10</v>
      </c>
      <c r="O169" s="102">
        <v>30</v>
      </c>
    </row>
    <row r="170" spans="2:15" ht="67.5" customHeight="1">
      <c r="B170" s="97"/>
      <c r="C170" s="97"/>
      <c r="D170" s="107" t="s">
        <v>325</v>
      </c>
      <c r="E170" s="162" t="s">
        <v>322</v>
      </c>
      <c r="F170" s="163"/>
      <c r="G170" s="66" t="s">
        <v>41</v>
      </c>
      <c r="H170" s="66" t="s">
        <v>341</v>
      </c>
      <c r="I170" s="66"/>
      <c r="J170" s="66"/>
      <c r="K170" s="98">
        <f>SUM(L170:O170)</f>
        <v>602</v>
      </c>
      <c r="L170" s="98">
        <f>L171</f>
        <v>145</v>
      </c>
      <c r="M170" s="98">
        <f>M171</f>
        <v>247</v>
      </c>
      <c r="N170" s="98">
        <f>N171</f>
        <v>55</v>
      </c>
      <c r="O170" s="98">
        <f>O171</f>
        <v>155</v>
      </c>
    </row>
    <row r="171" spans="2:15" ht="26.25" customHeight="1">
      <c r="B171" s="97"/>
      <c r="C171" s="97"/>
      <c r="D171" s="97"/>
      <c r="E171" s="162" t="s">
        <v>348</v>
      </c>
      <c r="F171" s="163"/>
      <c r="G171" s="66" t="s">
        <v>41</v>
      </c>
      <c r="H171" s="66" t="s">
        <v>341</v>
      </c>
      <c r="I171" s="66" t="s">
        <v>347</v>
      </c>
      <c r="J171" s="66"/>
      <c r="K171" s="98">
        <f>SUM(L171:O171)</f>
        <v>602</v>
      </c>
      <c r="L171" s="98">
        <f>SUM(L172:L173)</f>
        <v>145</v>
      </c>
      <c r="M171" s="98">
        <f>SUM(M172:M173)</f>
        <v>247</v>
      </c>
      <c r="N171" s="98">
        <f>SUM(N172:N173)</f>
        <v>55</v>
      </c>
      <c r="O171" s="98">
        <f>SUM(O172:O173)</f>
        <v>155</v>
      </c>
    </row>
    <row r="172" spans="2:15" ht="20.25" customHeight="1">
      <c r="B172" s="97"/>
      <c r="C172" s="97"/>
      <c r="D172" s="97"/>
      <c r="E172" s="164" t="s">
        <v>367</v>
      </c>
      <c r="F172" s="165"/>
      <c r="G172" s="105" t="s">
        <v>41</v>
      </c>
      <c r="H172" s="66" t="s">
        <v>341</v>
      </c>
      <c r="I172" s="105" t="s">
        <v>347</v>
      </c>
      <c r="J172" s="105" t="s">
        <v>260</v>
      </c>
      <c r="K172" s="102">
        <f>SUM(L172:O172)</f>
        <v>412</v>
      </c>
      <c r="L172" s="102">
        <v>90</v>
      </c>
      <c r="M172" s="102">
        <v>192</v>
      </c>
      <c r="N172" s="102">
        <v>30</v>
      </c>
      <c r="O172" s="102">
        <v>100</v>
      </c>
    </row>
    <row r="173" spans="2:15" ht="20.25" customHeight="1">
      <c r="B173" s="97"/>
      <c r="C173" s="97"/>
      <c r="D173" s="97"/>
      <c r="E173" s="164" t="s">
        <v>45</v>
      </c>
      <c r="F173" s="165"/>
      <c r="G173" s="105" t="s">
        <v>41</v>
      </c>
      <c r="H173" s="66" t="s">
        <v>341</v>
      </c>
      <c r="I173" s="105" t="s">
        <v>347</v>
      </c>
      <c r="J173" s="105" t="s">
        <v>253</v>
      </c>
      <c r="K173" s="102">
        <f>SUM(L173:O173)</f>
        <v>190</v>
      </c>
      <c r="L173" s="102">
        <v>55</v>
      </c>
      <c r="M173" s="102">
        <v>55</v>
      </c>
      <c r="N173" s="102">
        <v>25</v>
      </c>
      <c r="O173" s="102">
        <v>55</v>
      </c>
    </row>
    <row r="174" spans="2:15" ht="31.5" customHeight="1">
      <c r="B174" s="97"/>
      <c r="C174" s="97"/>
      <c r="D174" s="101" t="s">
        <v>198</v>
      </c>
      <c r="E174" s="162" t="s">
        <v>331</v>
      </c>
      <c r="F174" s="163"/>
      <c r="G174" s="66" t="s">
        <v>219</v>
      </c>
      <c r="H174" s="66"/>
      <c r="I174" s="66"/>
      <c r="J174" s="66"/>
      <c r="K174" s="98">
        <f t="shared" si="7"/>
        <v>159.6</v>
      </c>
      <c r="L174" s="98">
        <f aca="true" t="shared" si="25" ref="L174:O177">L175</f>
        <v>55</v>
      </c>
      <c r="M174" s="98">
        <f t="shared" si="25"/>
        <v>49.6</v>
      </c>
      <c r="N174" s="98">
        <f t="shared" si="25"/>
        <v>20</v>
      </c>
      <c r="O174" s="98">
        <f t="shared" si="25"/>
        <v>35</v>
      </c>
    </row>
    <row r="175" spans="2:15" ht="31.5" customHeight="1">
      <c r="B175" s="97"/>
      <c r="C175" s="97"/>
      <c r="D175" s="101"/>
      <c r="E175" s="162" t="s">
        <v>349</v>
      </c>
      <c r="F175" s="163"/>
      <c r="G175" s="66" t="s">
        <v>219</v>
      </c>
      <c r="H175" s="66" t="s">
        <v>350</v>
      </c>
      <c r="I175" s="66"/>
      <c r="J175" s="66"/>
      <c r="K175" s="98">
        <f>SUM(L175:O175)</f>
        <v>159.6</v>
      </c>
      <c r="L175" s="98">
        <f t="shared" si="25"/>
        <v>55</v>
      </c>
      <c r="M175" s="98">
        <f t="shared" si="25"/>
        <v>49.6</v>
      </c>
      <c r="N175" s="98">
        <f t="shared" si="25"/>
        <v>20</v>
      </c>
      <c r="O175" s="98">
        <f t="shared" si="25"/>
        <v>35</v>
      </c>
    </row>
    <row r="176" spans="2:15" ht="78.75" customHeight="1">
      <c r="B176" s="97"/>
      <c r="C176" s="97"/>
      <c r="D176" s="107"/>
      <c r="E176" s="162" t="s">
        <v>351</v>
      </c>
      <c r="F176" s="163"/>
      <c r="G176" s="66" t="s">
        <v>219</v>
      </c>
      <c r="H176" s="66" t="s">
        <v>217</v>
      </c>
      <c r="I176" s="66"/>
      <c r="J176" s="66"/>
      <c r="K176" s="98">
        <f>SUM(L176:O176)</f>
        <v>159.6</v>
      </c>
      <c r="L176" s="98">
        <f>L177</f>
        <v>55</v>
      </c>
      <c r="M176" s="98">
        <f t="shared" si="25"/>
        <v>49.6</v>
      </c>
      <c r="N176" s="98">
        <f t="shared" si="25"/>
        <v>20</v>
      </c>
      <c r="O176" s="98">
        <f t="shared" si="25"/>
        <v>35</v>
      </c>
    </row>
    <row r="177" spans="2:15" ht="26.25" customHeight="1">
      <c r="B177" s="97"/>
      <c r="C177" s="97"/>
      <c r="D177" s="97"/>
      <c r="E177" s="162" t="s">
        <v>348</v>
      </c>
      <c r="F177" s="163"/>
      <c r="G177" s="66" t="s">
        <v>219</v>
      </c>
      <c r="H177" s="66" t="s">
        <v>217</v>
      </c>
      <c r="I177" s="66" t="s">
        <v>347</v>
      </c>
      <c r="J177" s="66"/>
      <c r="K177" s="98">
        <f>SUM(L177:O177)</f>
        <v>159.6</v>
      </c>
      <c r="L177" s="98">
        <f>L178</f>
        <v>55</v>
      </c>
      <c r="M177" s="98">
        <f t="shared" si="25"/>
        <v>49.6</v>
      </c>
      <c r="N177" s="98">
        <f t="shared" si="25"/>
        <v>20</v>
      </c>
      <c r="O177" s="98">
        <f t="shared" si="25"/>
        <v>35</v>
      </c>
    </row>
    <row r="178" spans="2:15" ht="15.75" customHeight="1">
      <c r="B178" s="97"/>
      <c r="C178" s="97"/>
      <c r="D178" s="101"/>
      <c r="E178" s="164" t="s">
        <v>367</v>
      </c>
      <c r="F178" s="165"/>
      <c r="G178" s="105" t="s">
        <v>219</v>
      </c>
      <c r="H178" s="105" t="s">
        <v>217</v>
      </c>
      <c r="I178" s="105" t="s">
        <v>347</v>
      </c>
      <c r="J178" s="105" t="s">
        <v>260</v>
      </c>
      <c r="K178" s="102">
        <f t="shared" si="7"/>
        <v>159.6</v>
      </c>
      <c r="L178" s="102">
        <v>55</v>
      </c>
      <c r="M178" s="102">
        <v>49.6</v>
      </c>
      <c r="N178" s="102">
        <v>20</v>
      </c>
      <c r="O178" s="102">
        <v>35</v>
      </c>
    </row>
    <row r="179" spans="2:15" ht="15.75" customHeight="1">
      <c r="B179" s="97"/>
      <c r="C179" s="97"/>
      <c r="D179" s="101">
        <v>5</v>
      </c>
      <c r="E179" s="166" t="s">
        <v>72</v>
      </c>
      <c r="F179" s="167"/>
      <c r="G179" s="66" t="s">
        <v>43</v>
      </c>
      <c r="H179" s="66"/>
      <c r="I179" s="66"/>
      <c r="J179" s="66"/>
      <c r="K179" s="98">
        <f>SUM(L179:O179)</f>
        <v>339.4</v>
      </c>
      <c r="L179" s="98">
        <f aca="true" t="shared" si="26" ref="L179:O182">L180</f>
        <v>0</v>
      </c>
      <c r="M179" s="98">
        <f t="shared" si="26"/>
        <v>113.1</v>
      </c>
      <c r="N179" s="98">
        <f t="shared" si="26"/>
        <v>113.1</v>
      </c>
      <c r="O179" s="98">
        <f t="shared" si="26"/>
        <v>113.2</v>
      </c>
    </row>
    <row r="180" spans="2:15" ht="27.75" customHeight="1">
      <c r="B180" s="97"/>
      <c r="C180" s="97"/>
      <c r="D180" s="101" t="s">
        <v>21</v>
      </c>
      <c r="E180" s="166" t="s">
        <v>216</v>
      </c>
      <c r="F180" s="167"/>
      <c r="G180" s="66" t="s">
        <v>215</v>
      </c>
      <c r="H180" s="66"/>
      <c r="I180" s="66"/>
      <c r="J180" s="66"/>
      <c r="K180" s="98">
        <f>SUM(L180:O180)</f>
        <v>339.4</v>
      </c>
      <c r="L180" s="98">
        <f t="shared" si="26"/>
        <v>0</v>
      </c>
      <c r="M180" s="98">
        <f t="shared" si="26"/>
        <v>113.1</v>
      </c>
      <c r="N180" s="98">
        <f t="shared" si="26"/>
        <v>113.1</v>
      </c>
      <c r="O180" s="98">
        <f t="shared" si="26"/>
        <v>113.2</v>
      </c>
    </row>
    <row r="181" spans="2:15" ht="66" customHeight="1">
      <c r="B181" s="97"/>
      <c r="C181" s="97"/>
      <c r="D181" s="101"/>
      <c r="E181" s="166" t="s">
        <v>327</v>
      </c>
      <c r="F181" s="167"/>
      <c r="G181" s="66" t="s">
        <v>215</v>
      </c>
      <c r="H181" s="66" t="s">
        <v>297</v>
      </c>
      <c r="I181" s="66"/>
      <c r="J181" s="66"/>
      <c r="K181" s="98">
        <f>SUM(L181:O181)</f>
        <v>339.4</v>
      </c>
      <c r="L181" s="98">
        <f>L182</f>
        <v>0</v>
      </c>
      <c r="M181" s="98">
        <f t="shared" si="26"/>
        <v>113.1</v>
      </c>
      <c r="N181" s="98">
        <f t="shared" si="26"/>
        <v>113.1</v>
      </c>
      <c r="O181" s="98">
        <f t="shared" si="26"/>
        <v>113.2</v>
      </c>
    </row>
    <row r="182" spans="2:15" ht="30.75" customHeight="1">
      <c r="B182" s="97"/>
      <c r="C182" s="97"/>
      <c r="D182" s="101"/>
      <c r="E182" s="166" t="s">
        <v>346</v>
      </c>
      <c r="F182" s="167"/>
      <c r="G182" s="66" t="s">
        <v>215</v>
      </c>
      <c r="H182" s="66" t="s">
        <v>297</v>
      </c>
      <c r="I182" s="66" t="s">
        <v>290</v>
      </c>
      <c r="J182" s="66"/>
      <c r="K182" s="98">
        <f>SUM(L182:O182)</f>
        <v>339.4</v>
      </c>
      <c r="L182" s="98">
        <f>L183</f>
        <v>0</v>
      </c>
      <c r="M182" s="98">
        <f t="shared" si="26"/>
        <v>113.1</v>
      </c>
      <c r="N182" s="98">
        <f t="shared" si="26"/>
        <v>113.1</v>
      </c>
      <c r="O182" s="98">
        <f t="shared" si="26"/>
        <v>113.2</v>
      </c>
    </row>
    <row r="183" spans="2:15" ht="38.25" customHeight="1">
      <c r="B183" s="97"/>
      <c r="C183" s="97"/>
      <c r="D183" s="101"/>
      <c r="E183" s="164" t="s">
        <v>371</v>
      </c>
      <c r="F183" s="165"/>
      <c r="G183" s="105" t="s">
        <v>215</v>
      </c>
      <c r="H183" s="105" t="s">
        <v>373</v>
      </c>
      <c r="I183" s="105" t="s">
        <v>290</v>
      </c>
      <c r="J183" s="105" t="s">
        <v>294</v>
      </c>
      <c r="K183" s="102">
        <f>SUM(L183:O183)</f>
        <v>339.4</v>
      </c>
      <c r="L183" s="102">
        <v>0</v>
      </c>
      <c r="M183" s="102">
        <v>113.1</v>
      </c>
      <c r="N183" s="102">
        <v>113.1</v>
      </c>
      <c r="O183" s="102">
        <v>113.2</v>
      </c>
    </row>
    <row r="184" spans="2:15" ht="15.75" customHeight="1">
      <c r="B184" s="97"/>
      <c r="C184" s="97"/>
      <c r="D184" s="101">
        <v>6</v>
      </c>
      <c r="E184" s="166" t="s">
        <v>266</v>
      </c>
      <c r="F184" s="167"/>
      <c r="G184" s="66" t="s">
        <v>208</v>
      </c>
      <c r="H184" s="66"/>
      <c r="I184" s="66"/>
      <c r="J184" s="66"/>
      <c r="K184" s="98">
        <f t="shared" si="7"/>
        <v>1000</v>
      </c>
      <c r="L184" s="98">
        <f aca="true" t="shared" si="27" ref="L184:O186">L185</f>
        <v>160</v>
      </c>
      <c r="M184" s="98">
        <f t="shared" si="27"/>
        <v>280</v>
      </c>
      <c r="N184" s="98">
        <f t="shared" si="27"/>
        <v>280</v>
      </c>
      <c r="O184" s="98">
        <f t="shared" si="27"/>
        <v>280</v>
      </c>
    </row>
    <row r="185" spans="2:15" ht="15.75" customHeight="1">
      <c r="B185" s="97"/>
      <c r="C185" s="97"/>
      <c r="D185" s="101" t="s">
        <v>22</v>
      </c>
      <c r="E185" s="166" t="s">
        <v>209</v>
      </c>
      <c r="F185" s="167"/>
      <c r="G185" s="66" t="s">
        <v>210</v>
      </c>
      <c r="H185" s="66"/>
      <c r="I185" s="66"/>
      <c r="J185" s="66"/>
      <c r="K185" s="98">
        <f t="shared" si="7"/>
        <v>1000</v>
      </c>
      <c r="L185" s="98">
        <f t="shared" si="27"/>
        <v>160</v>
      </c>
      <c r="M185" s="98">
        <f t="shared" si="27"/>
        <v>280</v>
      </c>
      <c r="N185" s="98">
        <f t="shared" si="27"/>
        <v>280</v>
      </c>
      <c r="O185" s="98">
        <f t="shared" si="27"/>
        <v>280</v>
      </c>
    </row>
    <row r="186" spans="2:15" ht="63" customHeight="1">
      <c r="B186" s="97"/>
      <c r="C186" s="97"/>
      <c r="D186" s="101"/>
      <c r="E186" s="166" t="s">
        <v>332</v>
      </c>
      <c r="F186" s="167"/>
      <c r="G186" s="66" t="s">
        <v>210</v>
      </c>
      <c r="H186" s="66" t="s">
        <v>333</v>
      </c>
      <c r="I186" s="66"/>
      <c r="J186" s="66"/>
      <c r="K186" s="98">
        <f t="shared" si="7"/>
        <v>1000</v>
      </c>
      <c r="L186" s="98">
        <f t="shared" si="27"/>
        <v>160</v>
      </c>
      <c r="M186" s="98">
        <f t="shared" si="27"/>
        <v>280</v>
      </c>
      <c r="N186" s="98">
        <f t="shared" si="27"/>
        <v>280</v>
      </c>
      <c r="O186" s="98">
        <f t="shared" si="27"/>
        <v>280</v>
      </c>
    </row>
    <row r="187" spans="2:15" ht="24" customHeight="1">
      <c r="B187" s="97"/>
      <c r="C187" s="97"/>
      <c r="D187" s="101"/>
      <c r="E187" s="162" t="s">
        <v>348</v>
      </c>
      <c r="F187" s="163"/>
      <c r="G187" s="66" t="s">
        <v>210</v>
      </c>
      <c r="H187" s="66" t="s">
        <v>333</v>
      </c>
      <c r="I187" s="66" t="s">
        <v>347</v>
      </c>
      <c r="J187" s="66"/>
      <c r="K187" s="98">
        <f t="shared" si="7"/>
        <v>1000</v>
      </c>
      <c r="L187" s="98">
        <f>SUM(L188:L189)</f>
        <v>160</v>
      </c>
      <c r="M187" s="98">
        <f>SUM(M188:M189)</f>
        <v>280</v>
      </c>
      <c r="N187" s="98">
        <f>SUM(N188:N189)</f>
        <v>280</v>
      </c>
      <c r="O187" s="98">
        <f>SUM(O188:O189)</f>
        <v>280</v>
      </c>
    </row>
    <row r="188" spans="2:15" ht="15.75" customHeight="1">
      <c r="B188" s="97"/>
      <c r="C188" s="97"/>
      <c r="D188" s="97"/>
      <c r="E188" s="164" t="s">
        <v>367</v>
      </c>
      <c r="F188" s="165"/>
      <c r="G188" s="105" t="s">
        <v>210</v>
      </c>
      <c r="H188" s="105" t="s">
        <v>333</v>
      </c>
      <c r="I188" s="105" t="s">
        <v>347</v>
      </c>
      <c r="J188" s="105" t="s">
        <v>260</v>
      </c>
      <c r="K188" s="102">
        <f t="shared" si="7"/>
        <v>260</v>
      </c>
      <c r="L188" s="102">
        <v>60</v>
      </c>
      <c r="M188" s="102">
        <v>110</v>
      </c>
      <c r="N188" s="102">
        <v>30</v>
      </c>
      <c r="O188" s="102">
        <v>60</v>
      </c>
    </row>
    <row r="189" spans="2:15" ht="15.75" customHeight="1">
      <c r="B189" s="101"/>
      <c r="C189" s="101"/>
      <c r="D189" s="101"/>
      <c r="E189" s="164" t="s">
        <v>45</v>
      </c>
      <c r="F189" s="165"/>
      <c r="G189" s="105" t="s">
        <v>210</v>
      </c>
      <c r="H189" s="105" t="s">
        <v>333</v>
      </c>
      <c r="I189" s="105" t="s">
        <v>347</v>
      </c>
      <c r="J189" s="105" t="s">
        <v>253</v>
      </c>
      <c r="K189" s="102">
        <f t="shared" si="7"/>
        <v>740</v>
      </c>
      <c r="L189" s="102">
        <v>100</v>
      </c>
      <c r="M189" s="102">
        <v>170</v>
      </c>
      <c r="N189" s="102">
        <v>250</v>
      </c>
      <c r="O189" s="102">
        <v>220</v>
      </c>
    </row>
    <row r="190" spans="2:15" ht="26.25" customHeight="1">
      <c r="B190" s="97"/>
      <c r="C190" s="97"/>
      <c r="D190" s="62" t="s">
        <v>267</v>
      </c>
      <c r="E190" s="162" t="s">
        <v>211</v>
      </c>
      <c r="F190" s="163"/>
      <c r="G190" s="66" t="s">
        <v>212</v>
      </c>
      <c r="H190" s="66"/>
      <c r="I190" s="66"/>
      <c r="J190" s="66"/>
      <c r="K190" s="98">
        <f t="shared" si="7"/>
        <v>1400</v>
      </c>
      <c r="L190" s="98">
        <f aca="true" t="shared" si="28" ref="L190:O193">L191</f>
        <v>262.5</v>
      </c>
      <c r="M190" s="98">
        <f t="shared" si="28"/>
        <v>262.5</v>
      </c>
      <c r="N190" s="98">
        <f t="shared" si="28"/>
        <v>612.5</v>
      </c>
      <c r="O190" s="98">
        <f t="shared" si="28"/>
        <v>262.5</v>
      </c>
    </row>
    <row r="191" spans="2:15" ht="38.25" customHeight="1">
      <c r="B191" s="97"/>
      <c r="C191" s="97"/>
      <c r="D191" s="107" t="s">
        <v>268</v>
      </c>
      <c r="E191" s="166" t="s">
        <v>335</v>
      </c>
      <c r="F191" s="167"/>
      <c r="G191" s="105" t="s">
        <v>334</v>
      </c>
      <c r="H191" s="66"/>
      <c r="I191" s="66"/>
      <c r="J191" s="66"/>
      <c r="K191" s="98">
        <f t="shared" si="7"/>
        <v>1400</v>
      </c>
      <c r="L191" s="98">
        <f t="shared" si="28"/>
        <v>262.5</v>
      </c>
      <c r="M191" s="98">
        <f t="shared" si="28"/>
        <v>262.5</v>
      </c>
      <c r="N191" s="98">
        <f t="shared" si="28"/>
        <v>612.5</v>
      </c>
      <c r="O191" s="98">
        <f t="shared" si="28"/>
        <v>262.5</v>
      </c>
    </row>
    <row r="192" spans="2:15" ht="42" customHeight="1">
      <c r="B192" s="97"/>
      <c r="C192" s="97"/>
      <c r="D192" s="97"/>
      <c r="E192" s="162" t="s">
        <v>336</v>
      </c>
      <c r="F192" s="163"/>
      <c r="G192" s="105" t="s">
        <v>334</v>
      </c>
      <c r="H192" s="66" t="s">
        <v>119</v>
      </c>
      <c r="I192" s="105"/>
      <c r="J192" s="105"/>
      <c r="K192" s="98">
        <f t="shared" si="7"/>
        <v>1400</v>
      </c>
      <c r="L192" s="98">
        <f t="shared" si="28"/>
        <v>262.5</v>
      </c>
      <c r="M192" s="98">
        <f t="shared" si="28"/>
        <v>262.5</v>
      </c>
      <c r="N192" s="98">
        <f t="shared" si="28"/>
        <v>612.5</v>
      </c>
      <c r="O192" s="98">
        <f>O193</f>
        <v>262.5</v>
      </c>
    </row>
    <row r="193" spans="2:15" ht="24" customHeight="1">
      <c r="B193" s="97"/>
      <c r="C193" s="97"/>
      <c r="D193" s="101"/>
      <c r="E193" s="162" t="s">
        <v>348</v>
      </c>
      <c r="F193" s="163"/>
      <c r="G193" s="105" t="s">
        <v>334</v>
      </c>
      <c r="H193" s="66" t="s">
        <v>119</v>
      </c>
      <c r="I193" s="66" t="s">
        <v>347</v>
      </c>
      <c r="J193" s="66"/>
      <c r="K193" s="98">
        <f t="shared" si="7"/>
        <v>1400</v>
      </c>
      <c r="L193" s="98">
        <f t="shared" si="28"/>
        <v>262.5</v>
      </c>
      <c r="M193" s="98">
        <f t="shared" si="28"/>
        <v>262.5</v>
      </c>
      <c r="N193" s="98">
        <f t="shared" si="28"/>
        <v>612.5</v>
      </c>
      <c r="O193" s="98">
        <f>O194</f>
        <v>262.5</v>
      </c>
    </row>
    <row r="194" spans="2:15" ht="14.25" customHeight="1">
      <c r="B194" s="97"/>
      <c r="C194" s="97"/>
      <c r="D194" s="97"/>
      <c r="E194" s="164" t="s">
        <v>367</v>
      </c>
      <c r="F194" s="165"/>
      <c r="G194" s="105" t="s">
        <v>334</v>
      </c>
      <c r="H194" s="105" t="s">
        <v>119</v>
      </c>
      <c r="I194" s="105" t="s">
        <v>347</v>
      </c>
      <c r="J194" s="105" t="s">
        <v>260</v>
      </c>
      <c r="K194" s="102">
        <f t="shared" si="7"/>
        <v>1400</v>
      </c>
      <c r="L194" s="102">
        <v>262.5</v>
      </c>
      <c r="M194" s="102">
        <v>262.5</v>
      </c>
      <c r="N194" s="102">
        <v>612.5</v>
      </c>
      <c r="O194" s="102">
        <v>262.5</v>
      </c>
    </row>
    <row r="195" spans="2:15" ht="50.25" customHeight="1">
      <c r="B195" s="99" t="s">
        <v>238</v>
      </c>
      <c r="C195" s="71" t="s">
        <v>170</v>
      </c>
      <c r="D195" s="100" t="s">
        <v>84</v>
      </c>
      <c r="E195" s="172" t="s">
        <v>170</v>
      </c>
      <c r="F195" s="173"/>
      <c r="G195" s="105"/>
      <c r="H195" s="105"/>
      <c r="I195" s="105"/>
      <c r="J195" s="105"/>
      <c r="K195" s="103">
        <f t="shared" si="7"/>
        <v>6497.900000000001</v>
      </c>
      <c r="L195" s="103">
        <f aca="true" t="shared" si="29" ref="L195:O196">L196</f>
        <v>2236.5</v>
      </c>
      <c r="M195" s="103">
        <f t="shared" si="29"/>
        <v>3248.3</v>
      </c>
      <c r="N195" s="103">
        <f t="shared" si="29"/>
        <v>1013.1</v>
      </c>
      <c r="O195" s="103">
        <f t="shared" si="29"/>
        <v>0</v>
      </c>
    </row>
    <row r="196" spans="2:15" ht="25.5" customHeight="1">
      <c r="B196" s="97"/>
      <c r="C196" s="97"/>
      <c r="D196" s="101">
        <v>1</v>
      </c>
      <c r="E196" s="162" t="s">
        <v>265</v>
      </c>
      <c r="F196" s="163"/>
      <c r="G196" s="66" t="s">
        <v>42</v>
      </c>
      <c r="H196" s="105"/>
      <c r="I196" s="105"/>
      <c r="J196" s="105"/>
      <c r="K196" s="103">
        <f t="shared" si="7"/>
        <v>6497.900000000001</v>
      </c>
      <c r="L196" s="103">
        <f t="shared" si="29"/>
        <v>2236.5</v>
      </c>
      <c r="M196" s="103">
        <f t="shared" si="29"/>
        <v>3248.3</v>
      </c>
      <c r="N196" s="103">
        <f t="shared" si="29"/>
        <v>1013.1</v>
      </c>
      <c r="O196" s="103">
        <f t="shared" si="29"/>
        <v>0</v>
      </c>
    </row>
    <row r="197" spans="2:15" ht="20.25" customHeight="1">
      <c r="B197" s="97"/>
      <c r="C197" s="97"/>
      <c r="D197" s="101" t="s">
        <v>17</v>
      </c>
      <c r="E197" s="162" t="s">
        <v>79</v>
      </c>
      <c r="F197" s="163"/>
      <c r="G197" s="66" t="s">
        <v>78</v>
      </c>
      <c r="H197" s="105"/>
      <c r="I197" s="66"/>
      <c r="J197" s="66"/>
      <c r="K197" s="103">
        <f t="shared" si="7"/>
        <v>6497.900000000001</v>
      </c>
      <c r="L197" s="103">
        <f>SUM(L198,L213,L221,L224)</f>
        <v>2236.5</v>
      </c>
      <c r="M197" s="103">
        <f>SUM(M198,M213,M221,M224)</f>
        <v>3248.3</v>
      </c>
      <c r="N197" s="103">
        <f>SUM(N198,N213,N221,N224)</f>
        <v>1013.1</v>
      </c>
      <c r="O197" s="103">
        <f>SUM(O198,O213,O221,O224)</f>
        <v>0</v>
      </c>
    </row>
    <row r="198" spans="2:15" ht="42.75" customHeight="1">
      <c r="B198" s="97"/>
      <c r="C198" s="97"/>
      <c r="D198" s="97"/>
      <c r="E198" s="162" t="s">
        <v>302</v>
      </c>
      <c r="F198" s="163"/>
      <c r="G198" s="66" t="s">
        <v>78</v>
      </c>
      <c r="H198" s="66" t="s">
        <v>269</v>
      </c>
      <c r="I198" s="66"/>
      <c r="J198" s="66"/>
      <c r="K198" s="103">
        <f t="shared" si="7"/>
        <v>2004.8000000000002</v>
      </c>
      <c r="L198" s="103">
        <f>L199</f>
        <v>1066.5</v>
      </c>
      <c r="M198" s="103">
        <f>M199</f>
        <v>938.3000000000001</v>
      </c>
      <c r="N198" s="103">
        <f>N199</f>
        <v>0</v>
      </c>
      <c r="O198" s="103">
        <f>O199</f>
        <v>0</v>
      </c>
    </row>
    <row r="199" spans="2:15" ht="26.25" customHeight="1">
      <c r="B199" s="97"/>
      <c r="C199" s="97"/>
      <c r="D199" s="97"/>
      <c r="E199" s="162" t="s">
        <v>270</v>
      </c>
      <c r="F199" s="163"/>
      <c r="G199" s="66" t="s">
        <v>78</v>
      </c>
      <c r="H199" s="66" t="s">
        <v>269</v>
      </c>
      <c r="I199" s="66" t="s">
        <v>271</v>
      </c>
      <c r="J199" s="66"/>
      <c r="K199" s="98">
        <f t="shared" si="7"/>
        <v>2004.8000000000002</v>
      </c>
      <c r="L199" s="98">
        <f>SUM(L200,L203,L209,L210)</f>
        <v>1066.5</v>
      </c>
      <c r="M199" s="98">
        <f>SUM(M200,M203,M209,M210)</f>
        <v>938.3000000000001</v>
      </c>
      <c r="N199" s="98">
        <f>SUM(N200,N203,N209,N210)</f>
        <v>0</v>
      </c>
      <c r="O199" s="98">
        <f>SUM(O200,O203,O209,O210)</f>
        <v>0</v>
      </c>
    </row>
    <row r="200" spans="2:15" ht="24" customHeight="1">
      <c r="B200" s="97"/>
      <c r="C200" s="97"/>
      <c r="D200" s="97"/>
      <c r="E200" s="166" t="s">
        <v>364</v>
      </c>
      <c r="F200" s="167"/>
      <c r="G200" s="66" t="s">
        <v>78</v>
      </c>
      <c r="H200" s="66" t="s">
        <v>269</v>
      </c>
      <c r="I200" s="66" t="s">
        <v>271</v>
      </c>
      <c r="J200" s="107" t="s">
        <v>241</v>
      </c>
      <c r="K200" s="101">
        <f t="shared" si="7"/>
        <v>1994.3</v>
      </c>
      <c r="L200" s="98">
        <f>SUM(L201:L202)</f>
        <v>1061.3</v>
      </c>
      <c r="M200" s="98">
        <f>SUM(M201:M202)</f>
        <v>933</v>
      </c>
      <c r="N200" s="98">
        <f>SUM(N201:N202)</f>
        <v>0</v>
      </c>
      <c r="O200" s="98">
        <f>SUM(O201:O202)</f>
        <v>0</v>
      </c>
    </row>
    <row r="201" spans="2:15" ht="16.5" customHeight="1">
      <c r="B201" s="97"/>
      <c r="C201" s="97"/>
      <c r="D201" s="97"/>
      <c r="E201" s="164" t="s">
        <v>242</v>
      </c>
      <c r="F201" s="165"/>
      <c r="G201" s="105" t="s">
        <v>78</v>
      </c>
      <c r="H201" s="105" t="s">
        <v>269</v>
      </c>
      <c r="I201" s="105" t="s">
        <v>271</v>
      </c>
      <c r="J201" s="110">
        <v>211</v>
      </c>
      <c r="K201" s="102">
        <f t="shared" si="7"/>
        <v>1565.3000000000002</v>
      </c>
      <c r="L201" s="102">
        <v>815.2</v>
      </c>
      <c r="M201" s="102">
        <v>750.1</v>
      </c>
      <c r="N201" s="102"/>
      <c r="O201" s="102"/>
    </row>
    <row r="202" spans="2:15" ht="30" customHeight="1">
      <c r="B202" s="97"/>
      <c r="C202" s="97"/>
      <c r="D202" s="97"/>
      <c r="E202" s="164" t="s">
        <v>365</v>
      </c>
      <c r="F202" s="165"/>
      <c r="G202" s="105" t="s">
        <v>78</v>
      </c>
      <c r="H202" s="105" t="s">
        <v>269</v>
      </c>
      <c r="I202" s="105" t="s">
        <v>271</v>
      </c>
      <c r="J202" s="110">
        <v>213</v>
      </c>
      <c r="K202" s="97">
        <f aca="true" t="shared" si="30" ref="K202:K285">SUM(L202:O202)</f>
        <v>429</v>
      </c>
      <c r="L202" s="102">
        <v>246.1</v>
      </c>
      <c r="M202" s="102">
        <v>182.9</v>
      </c>
      <c r="N202" s="102"/>
      <c r="O202" s="102"/>
    </row>
    <row r="203" spans="2:15" ht="16.5" customHeight="1">
      <c r="B203" s="97"/>
      <c r="C203" s="97"/>
      <c r="D203" s="97"/>
      <c r="E203" s="166" t="s">
        <v>366</v>
      </c>
      <c r="F203" s="167"/>
      <c r="G203" s="66" t="s">
        <v>78</v>
      </c>
      <c r="H203" s="66" t="s">
        <v>269</v>
      </c>
      <c r="I203" s="66" t="s">
        <v>271</v>
      </c>
      <c r="J203" s="107" t="s">
        <v>247</v>
      </c>
      <c r="K203" s="98">
        <f t="shared" si="30"/>
        <v>10.4</v>
      </c>
      <c r="L203" s="98">
        <f>SUM(L204:L208)</f>
        <v>5.2</v>
      </c>
      <c r="M203" s="98">
        <f>SUM(M204:M208)</f>
        <v>5.2</v>
      </c>
      <c r="N203" s="98">
        <f>SUM(N204:N208)</f>
        <v>0</v>
      </c>
      <c r="O203" s="98">
        <f>SUM(O204:O208)</f>
        <v>0</v>
      </c>
    </row>
    <row r="204" spans="2:15" ht="13.5" customHeight="1">
      <c r="B204" s="97"/>
      <c r="C204" s="97"/>
      <c r="D204" s="97"/>
      <c r="E204" s="164" t="s">
        <v>248</v>
      </c>
      <c r="F204" s="165"/>
      <c r="G204" s="105" t="s">
        <v>78</v>
      </c>
      <c r="H204" s="105" t="s">
        <v>269</v>
      </c>
      <c r="I204" s="105" t="s">
        <v>271</v>
      </c>
      <c r="J204" s="110">
        <v>221</v>
      </c>
      <c r="K204" s="102">
        <f t="shared" si="30"/>
        <v>10.4</v>
      </c>
      <c r="L204" s="102">
        <v>5.2</v>
      </c>
      <c r="M204" s="102">
        <v>5.2</v>
      </c>
      <c r="N204" s="102"/>
      <c r="O204" s="102"/>
    </row>
    <row r="205" spans="2:15" ht="12" customHeight="1">
      <c r="B205" s="97"/>
      <c r="C205" s="97"/>
      <c r="D205" s="97"/>
      <c r="E205" s="164" t="s">
        <v>249</v>
      </c>
      <c r="F205" s="165"/>
      <c r="G205" s="105" t="s">
        <v>78</v>
      </c>
      <c r="H205" s="105" t="s">
        <v>269</v>
      </c>
      <c r="I205" s="105" t="s">
        <v>271</v>
      </c>
      <c r="J205" s="110">
        <v>222</v>
      </c>
      <c r="K205" s="102">
        <f t="shared" si="30"/>
        <v>0</v>
      </c>
      <c r="L205" s="102">
        <v>0</v>
      </c>
      <c r="M205" s="102">
        <v>0</v>
      </c>
      <c r="N205" s="102"/>
      <c r="O205" s="102"/>
    </row>
    <row r="206" spans="2:15" ht="15.75" customHeight="1">
      <c r="B206" s="97"/>
      <c r="C206" s="97"/>
      <c r="D206" s="97"/>
      <c r="E206" s="164" t="s">
        <v>250</v>
      </c>
      <c r="F206" s="165"/>
      <c r="G206" s="105" t="s">
        <v>78</v>
      </c>
      <c r="H206" s="105" t="s">
        <v>269</v>
      </c>
      <c r="I206" s="105" t="s">
        <v>271</v>
      </c>
      <c r="J206" s="110">
        <v>223</v>
      </c>
      <c r="K206" s="102">
        <f t="shared" si="30"/>
        <v>0</v>
      </c>
      <c r="L206" s="102">
        <v>0</v>
      </c>
      <c r="M206" s="102">
        <v>0</v>
      </c>
      <c r="N206" s="102"/>
      <c r="O206" s="102"/>
    </row>
    <row r="207" spans="2:15" ht="25.5" customHeight="1">
      <c r="B207" s="97"/>
      <c r="C207" s="97"/>
      <c r="D207" s="97"/>
      <c r="E207" s="164" t="s">
        <v>251</v>
      </c>
      <c r="F207" s="165"/>
      <c r="G207" s="105" t="s">
        <v>78</v>
      </c>
      <c r="H207" s="105" t="s">
        <v>269</v>
      </c>
      <c r="I207" s="105" t="s">
        <v>271</v>
      </c>
      <c r="J207" s="110" t="s">
        <v>252</v>
      </c>
      <c r="K207" s="102">
        <f>SUM(L207:O207)</f>
        <v>0</v>
      </c>
      <c r="L207" s="102">
        <v>0</v>
      </c>
      <c r="M207" s="102">
        <v>0</v>
      </c>
      <c r="N207" s="102"/>
      <c r="O207" s="102"/>
    </row>
    <row r="208" spans="2:15" ht="14.25" customHeight="1">
      <c r="B208" s="97"/>
      <c r="C208" s="97"/>
      <c r="D208" s="97"/>
      <c r="E208" s="164" t="s">
        <v>367</v>
      </c>
      <c r="F208" s="165"/>
      <c r="G208" s="105" t="s">
        <v>78</v>
      </c>
      <c r="H208" s="105" t="s">
        <v>269</v>
      </c>
      <c r="I208" s="105" t="s">
        <v>271</v>
      </c>
      <c r="J208" s="110">
        <v>226</v>
      </c>
      <c r="K208" s="102">
        <f t="shared" si="30"/>
        <v>0</v>
      </c>
      <c r="L208" s="102">
        <v>0</v>
      </c>
      <c r="M208" s="102">
        <v>0</v>
      </c>
      <c r="N208" s="102"/>
      <c r="O208" s="102"/>
    </row>
    <row r="209" spans="2:15" ht="14.25" customHeight="1">
      <c r="B209" s="97"/>
      <c r="C209" s="97"/>
      <c r="D209" s="97"/>
      <c r="E209" s="164" t="s">
        <v>45</v>
      </c>
      <c r="F209" s="165"/>
      <c r="G209" s="105" t="s">
        <v>78</v>
      </c>
      <c r="H209" s="105" t="s">
        <v>269</v>
      </c>
      <c r="I209" s="105" t="s">
        <v>271</v>
      </c>
      <c r="J209" s="110" t="s">
        <v>253</v>
      </c>
      <c r="K209" s="102">
        <f t="shared" si="30"/>
        <v>0.1</v>
      </c>
      <c r="L209" s="102">
        <v>0</v>
      </c>
      <c r="M209" s="102">
        <v>0.1</v>
      </c>
      <c r="N209" s="102"/>
      <c r="O209" s="102"/>
    </row>
    <row r="210" spans="2:15" ht="13.5" customHeight="1">
      <c r="B210" s="97"/>
      <c r="C210" s="97"/>
      <c r="D210" s="97"/>
      <c r="E210" s="166" t="s">
        <v>254</v>
      </c>
      <c r="F210" s="167"/>
      <c r="G210" s="66" t="s">
        <v>78</v>
      </c>
      <c r="H210" s="66" t="s">
        <v>269</v>
      </c>
      <c r="I210" s="66" t="s">
        <v>271</v>
      </c>
      <c r="J210" s="107" t="s">
        <v>255</v>
      </c>
      <c r="K210" s="98">
        <f t="shared" si="30"/>
        <v>0</v>
      </c>
      <c r="L210" s="98">
        <f>SUM(L211:L212)</f>
        <v>0</v>
      </c>
      <c r="M210" s="98">
        <f>SUM(M211:M212)</f>
        <v>0</v>
      </c>
      <c r="N210" s="98">
        <f>SUM(N211:N212)</f>
        <v>0</v>
      </c>
      <c r="O210" s="98">
        <f>SUM(O211:O212)</f>
        <v>0</v>
      </c>
    </row>
    <row r="211" spans="2:15" ht="25.5" customHeight="1">
      <c r="B211" s="97"/>
      <c r="C211" s="97"/>
      <c r="D211" s="97"/>
      <c r="E211" s="164" t="s">
        <v>256</v>
      </c>
      <c r="F211" s="165"/>
      <c r="G211" s="105" t="s">
        <v>78</v>
      </c>
      <c r="H211" s="105" t="s">
        <v>269</v>
      </c>
      <c r="I211" s="105" t="s">
        <v>271</v>
      </c>
      <c r="J211" s="110">
        <v>310</v>
      </c>
      <c r="K211" s="102">
        <f t="shared" si="30"/>
        <v>0</v>
      </c>
      <c r="L211" s="102">
        <v>0</v>
      </c>
      <c r="M211" s="102">
        <f>SUM(H211:I211)</f>
        <v>0</v>
      </c>
      <c r="N211" s="102">
        <v>0</v>
      </c>
      <c r="O211" s="102">
        <v>0</v>
      </c>
    </row>
    <row r="212" spans="2:15" ht="27.75" customHeight="1">
      <c r="B212" s="97"/>
      <c r="C212" s="97"/>
      <c r="D212" s="97"/>
      <c r="E212" s="164" t="s">
        <v>257</v>
      </c>
      <c r="F212" s="165"/>
      <c r="G212" s="105" t="s">
        <v>78</v>
      </c>
      <c r="H212" s="105" t="s">
        <v>269</v>
      </c>
      <c r="I212" s="105" t="s">
        <v>271</v>
      </c>
      <c r="J212" s="110">
        <v>340</v>
      </c>
      <c r="K212" s="102">
        <f t="shared" si="30"/>
        <v>0</v>
      </c>
      <c r="L212" s="102">
        <v>0</v>
      </c>
      <c r="M212" s="102">
        <v>0</v>
      </c>
      <c r="N212" s="102">
        <v>0</v>
      </c>
      <c r="O212" s="102"/>
    </row>
    <row r="213" spans="2:15" ht="28.5" customHeight="1">
      <c r="B213" s="97"/>
      <c r="C213" s="97"/>
      <c r="D213" s="97"/>
      <c r="E213" s="162" t="s">
        <v>349</v>
      </c>
      <c r="F213" s="163"/>
      <c r="G213" s="105" t="s">
        <v>78</v>
      </c>
      <c r="H213" s="105" t="s">
        <v>350</v>
      </c>
      <c r="I213" s="105"/>
      <c r="J213" s="110"/>
      <c r="K213" s="98">
        <f t="shared" si="30"/>
        <v>4323.1</v>
      </c>
      <c r="L213" s="102">
        <f>L214</f>
        <v>1170</v>
      </c>
      <c r="M213" s="102">
        <f>M214</f>
        <v>2310</v>
      </c>
      <c r="N213" s="102">
        <f>N214</f>
        <v>843.1</v>
      </c>
      <c r="O213" s="102">
        <f>O214</f>
        <v>0</v>
      </c>
    </row>
    <row r="214" spans="2:15" ht="42" customHeight="1">
      <c r="B214" s="97"/>
      <c r="C214" s="97"/>
      <c r="D214" s="97"/>
      <c r="E214" s="162" t="s">
        <v>272</v>
      </c>
      <c r="F214" s="163"/>
      <c r="G214" s="66" t="s">
        <v>78</v>
      </c>
      <c r="H214" s="66" t="s">
        <v>273</v>
      </c>
      <c r="I214" s="66"/>
      <c r="J214" s="66"/>
      <c r="K214" s="98">
        <f t="shared" si="30"/>
        <v>4323.1</v>
      </c>
      <c r="L214" s="98">
        <f>SUM(L215,L218)</f>
        <v>1170</v>
      </c>
      <c r="M214" s="98">
        <f>SUM(M215,M218)</f>
        <v>2310</v>
      </c>
      <c r="N214" s="98">
        <f>SUM(N215,N218)</f>
        <v>843.1</v>
      </c>
      <c r="O214" s="98">
        <f>SUM(O215,O218)</f>
        <v>0</v>
      </c>
    </row>
    <row r="215" spans="2:15" ht="42" customHeight="1">
      <c r="B215" s="97"/>
      <c r="C215" s="97"/>
      <c r="D215" s="97"/>
      <c r="E215" s="162" t="s">
        <v>348</v>
      </c>
      <c r="F215" s="163"/>
      <c r="G215" s="66" t="s">
        <v>78</v>
      </c>
      <c r="H215" s="66" t="s">
        <v>273</v>
      </c>
      <c r="I215" s="66" t="s">
        <v>271</v>
      </c>
      <c r="J215" s="66"/>
      <c r="K215" s="98">
        <f>SUM(L215:O215)</f>
        <v>1647.8</v>
      </c>
      <c r="L215" s="98">
        <f>SUM(L216,L217)</f>
        <v>1170</v>
      </c>
      <c r="M215" s="98">
        <f>SUM(M216,M217)</f>
        <v>477.79999999999995</v>
      </c>
      <c r="N215" s="98">
        <f>SUM(N216,N217)</f>
        <v>0</v>
      </c>
      <c r="O215" s="98">
        <f>SUM(O216,O217)</f>
        <v>0</v>
      </c>
    </row>
    <row r="216" spans="2:15" ht="20.25" customHeight="1">
      <c r="B216" s="97"/>
      <c r="C216" s="97"/>
      <c r="D216" s="97"/>
      <c r="E216" s="164" t="s">
        <v>367</v>
      </c>
      <c r="F216" s="165"/>
      <c r="G216" s="105" t="s">
        <v>78</v>
      </c>
      <c r="H216" s="105" t="s">
        <v>273</v>
      </c>
      <c r="I216" s="105" t="s">
        <v>271</v>
      </c>
      <c r="J216" s="105" t="s">
        <v>260</v>
      </c>
      <c r="K216" s="102">
        <f>SUM(L216:O216)</f>
        <v>1207.4</v>
      </c>
      <c r="L216" s="102">
        <v>737</v>
      </c>
      <c r="M216" s="102">
        <v>470.4</v>
      </c>
      <c r="N216" s="102"/>
      <c r="O216" s="102"/>
    </row>
    <row r="217" spans="2:15" ht="22.5" customHeight="1">
      <c r="B217" s="97"/>
      <c r="C217" s="97"/>
      <c r="D217" s="97"/>
      <c r="E217" s="164" t="s">
        <v>45</v>
      </c>
      <c r="F217" s="165"/>
      <c r="G217" s="105" t="s">
        <v>78</v>
      </c>
      <c r="H217" s="105" t="s">
        <v>273</v>
      </c>
      <c r="I217" s="105" t="s">
        <v>271</v>
      </c>
      <c r="J217" s="105" t="s">
        <v>253</v>
      </c>
      <c r="K217" s="102">
        <f>SUM(L217:O217)</f>
        <v>440.4</v>
      </c>
      <c r="L217" s="102">
        <v>433</v>
      </c>
      <c r="M217" s="102">
        <v>7.4</v>
      </c>
      <c r="N217" s="102"/>
      <c r="O217" s="102"/>
    </row>
    <row r="218" spans="2:15" ht="25.5" customHeight="1">
      <c r="B218" s="97"/>
      <c r="C218" s="97"/>
      <c r="D218" s="97"/>
      <c r="E218" s="162" t="s">
        <v>348</v>
      </c>
      <c r="F218" s="163"/>
      <c r="G218" s="66" t="s">
        <v>78</v>
      </c>
      <c r="H218" s="66" t="s">
        <v>273</v>
      </c>
      <c r="I218" s="66" t="s">
        <v>347</v>
      </c>
      <c r="J218" s="66"/>
      <c r="K218" s="98">
        <f t="shared" si="30"/>
        <v>2675.2999999999997</v>
      </c>
      <c r="L218" s="98">
        <f>SUM(L219,L220)</f>
        <v>0</v>
      </c>
      <c r="M218" s="98">
        <f>SUM(M219,M220)</f>
        <v>1832.1999999999998</v>
      </c>
      <c r="N218" s="98">
        <f>SUM(N219,N220)</f>
        <v>843.1</v>
      </c>
      <c r="O218" s="98">
        <f>SUM(O219,O220)</f>
        <v>0</v>
      </c>
    </row>
    <row r="219" spans="2:15" ht="18" customHeight="1">
      <c r="B219" s="97"/>
      <c r="C219" s="97"/>
      <c r="D219" s="97"/>
      <c r="E219" s="164" t="s">
        <v>367</v>
      </c>
      <c r="F219" s="165"/>
      <c r="G219" s="105" t="s">
        <v>78</v>
      </c>
      <c r="H219" s="105" t="s">
        <v>273</v>
      </c>
      <c r="I219" s="105" t="s">
        <v>347</v>
      </c>
      <c r="J219" s="105" t="s">
        <v>260</v>
      </c>
      <c r="K219" s="102">
        <f t="shared" si="30"/>
        <v>1069</v>
      </c>
      <c r="L219" s="102"/>
      <c r="M219" s="102">
        <v>984.9</v>
      </c>
      <c r="N219" s="102">
        <v>84.1</v>
      </c>
      <c r="O219" s="102"/>
    </row>
    <row r="220" spans="2:15" ht="20.25" customHeight="1">
      <c r="B220" s="97"/>
      <c r="C220" s="97"/>
      <c r="D220" s="97"/>
      <c r="E220" s="164" t="s">
        <v>45</v>
      </c>
      <c r="F220" s="165"/>
      <c r="G220" s="105" t="s">
        <v>78</v>
      </c>
      <c r="H220" s="105" t="s">
        <v>273</v>
      </c>
      <c r="I220" s="105" t="s">
        <v>347</v>
      </c>
      <c r="J220" s="105" t="s">
        <v>253</v>
      </c>
      <c r="K220" s="102">
        <f t="shared" si="30"/>
        <v>1606.3</v>
      </c>
      <c r="L220" s="102"/>
      <c r="M220" s="102">
        <v>847.3</v>
      </c>
      <c r="N220" s="102">
        <v>759</v>
      </c>
      <c r="O220" s="102"/>
    </row>
    <row r="221" spans="2:15" ht="50.25" customHeight="1">
      <c r="B221" s="97"/>
      <c r="C221" s="97"/>
      <c r="D221" s="101"/>
      <c r="E221" s="166" t="s">
        <v>375</v>
      </c>
      <c r="F221" s="167"/>
      <c r="G221" s="66" t="s">
        <v>78</v>
      </c>
      <c r="H221" s="66" t="s">
        <v>297</v>
      </c>
      <c r="I221" s="66"/>
      <c r="J221" s="66"/>
      <c r="K221" s="98">
        <f t="shared" si="30"/>
        <v>170</v>
      </c>
      <c r="L221" s="98">
        <f>L222</f>
        <v>0</v>
      </c>
      <c r="M221" s="98">
        <f aca="true" t="shared" si="31" ref="M221:O222">M222</f>
        <v>0</v>
      </c>
      <c r="N221" s="98">
        <f t="shared" si="31"/>
        <v>170</v>
      </c>
      <c r="O221" s="98">
        <f t="shared" si="31"/>
        <v>0</v>
      </c>
    </row>
    <row r="222" spans="2:15" ht="25.5" customHeight="1">
      <c r="B222" s="97"/>
      <c r="C222" s="97"/>
      <c r="D222" s="101"/>
      <c r="E222" s="166" t="s">
        <v>346</v>
      </c>
      <c r="F222" s="167"/>
      <c r="G222" s="66" t="s">
        <v>78</v>
      </c>
      <c r="H222" s="66" t="s">
        <v>297</v>
      </c>
      <c r="I222" s="66" t="s">
        <v>290</v>
      </c>
      <c r="J222" s="66"/>
      <c r="K222" s="98">
        <f t="shared" si="30"/>
        <v>170</v>
      </c>
      <c r="L222" s="98">
        <f>L223</f>
        <v>0</v>
      </c>
      <c r="M222" s="98">
        <f t="shared" si="31"/>
        <v>0</v>
      </c>
      <c r="N222" s="98">
        <f t="shared" si="31"/>
        <v>170</v>
      </c>
      <c r="O222" s="98">
        <f t="shared" si="31"/>
        <v>0</v>
      </c>
    </row>
    <row r="223" spans="2:15" ht="39.75" customHeight="1">
      <c r="B223" s="97"/>
      <c r="C223" s="97"/>
      <c r="D223" s="101"/>
      <c r="E223" s="164" t="s">
        <v>374</v>
      </c>
      <c r="F223" s="165"/>
      <c r="G223" s="105" t="s">
        <v>78</v>
      </c>
      <c r="H223" s="105" t="s">
        <v>373</v>
      </c>
      <c r="I223" s="105" t="s">
        <v>290</v>
      </c>
      <c r="J223" s="105" t="s">
        <v>294</v>
      </c>
      <c r="K223" s="102">
        <f t="shared" si="30"/>
        <v>170</v>
      </c>
      <c r="L223" s="102">
        <v>0</v>
      </c>
      <c r="M223" s="102">
        <v>0</v>
      </c>
      <c r="N223" s="102">
        <v>170</v>
      </c>
      <c r="O223" s="102">
        <v>0</v>
      </c>
    </row>
    <row r="224" spans="2:15" ht="41.25" customHeight="1">
      <c r="B224" s="97"/>
      <c r="C224" s="97"/>
      <c r="D224" s="97"/>
      <c r="E224" s="166" t="s">
        <v>302</v>
      </c>
      <c r="F224" s="167"/>
      <c r="G224" s="66" t="s">
        <v>78</v>
      </c>
      <c r="H224" s="66" t="s">
        <v>269</v>
      </c>
      <c r="I224" s="105"/>
      <c r="J224" s="105"/>
      <c r="K224" s="98">
        <f>SUM(L224:O224)</f>
        <v>0</v>
      </c>
      <c r="L224" s="98">
        <f>L225</f>
        <v>0</v>
      </c>
      <c r="M224" s="98">
        <f>M225</f>
        <v>0</v>
      </c>
      <c r="N224" s="98">
        <f>N225</f>
        <v>0</v>
      </c>
      <c r="O224" s="98">
        <f>O225</f>
        <v>0</v>
      </c>
    </row>
    <row r="225" spans="2:15" ht="27" customHeight="1">
      <c r="B225" s="97"/>
      <c r="C225" s="97"/>
      <c r="D225" s="107"/>
      <c r="E225" s="162" t="s">
        <v>344</v>
      </c>
      <c r="F225" s="163"/>
      <c r="G225" s="66" t="s">
        <v>78</v>
      </c>
      <c r="H225" s="66" t="s">
        <v>269</v>
      </c>
      <c r="I225" s="66" t="s">
        <v>7</v>
      </c>
      <c r="J225" s="66"/>
      <c r="K225" s="98">
        <f>SUM(L225:O225)</f>
        <v>0</v>
      </c>
      <c r="L225" s="98">
        <f aca="true" t="shared" si="32" ref="L225:O230">L226</f>
        <v>0</v>
      </c>
      <c r="M225" s="98">
        <f t="shared" si="32"/>
        <v>0</v>
      </c>
      <c r="N225" s="98">
        <f t="shared" si="32"/>
        <v>0</v>
      </c>
      <c r="O225" s="98">
        <f t="shared" si="32"/>
        <v>0</v>
      </c>
    </row>
    <row r="226" spans="2:15" ht="38.25" customHeight="1">
      <c r="B226" s="97"/>
      <c r="C226" s="97"/>
      <c r="D226" s="97"/>
      <c r="E226" s="164" t="s">
        <v>292</v>
      </c>
      <c r="F226" s="165"/>
      <c r="G226" s="105" t="s">
        <v>78</v>
      </c>
      <c r="H226" s="105" t="s">
        <v>269</v>
      </c>
      <c r="I226" s="105" t="s">
        <v>7</v>
      </c>
      <c r="J226" s="105" t="s">
        <v>293</v>
      </c>
      <c r="K226" s="102">
        <f>SUM(L226:O226)</f>
        <v>0</v>
      </c>
      <c r="L226" s="102"/>
      <c r="M226" s="102"/>
      <c r="N226" s="102">
        <v>0</v>
      </c>
      <c r="O226" s="102">
        <v>0</v>
      </c>
    </row>
    <row r="227" spans="2:15" ht="30" customHeight="1">
      <c r="B227" s="97"/>
      <c r="C227" s="97"/>
      <c r="D227" s="100" t="s">
        <v>85</v>
      </c>
      <c r="E227" s="170" t="s">
        <v>274</v>
      </c>
      <c r="F227" s="171"/>
      <c r="G227" s="66"/>
      <c r="H227" s="66"/>
      <c r="I227" s="66"/>
      <c r="J227" s="66"/>
      <c r="K227" s="98">
        <f t="shared" si="30"/>
        <v>180</v>
      </c>
      <c r="L227" s="98">
        <f t="shared" si="32"/>
        <v>45</v>
      </c>
      <c r="M227" s="98">
        <f t="shared" si="32"/>
        <v>45</v>
      </c>
      <c r="N227" s="98">
        <f t="shared" si="32"/>
        <v>45</v>
      </c>
      <c r="O227" s="98">
        <f t="shared" si="32"/>
        <v>45</v>
      </c>
    </row>
    <row r="228" spans="2:15" ht="29.25" customHeight="1">
      <c r="B228" s="97"/>
      <c r="C228" s="97"/>
      <c r="D228" s="101">
        <v>1</v>
      </c>
      <c r="E228" s="162" t="s">
        <v>67</v>
      </c>
      <c r="F228" s="163"/>
      <c r="G228" s="66" t="s">
        <v>207</v>
      </c>
      <c r="H228" s="66"/>
      <c r="I228" s="66"/>
      <c r="J228" s="66"/>
      <c r="K228" s="98">
        <f t="shared" si="30"/>
        <v>180</v>
      </c>
      <c r="L228" s="98">
        <f t="shared" si="32"/>
        <v>45</v>
      </c>
      <c r="M228" s="98">
        <f t="shared" si="32"/>
        <v>45</v>
      </c>
      <c r="N228" s="98">
        <f t="shared" si="32"/>
        <v>45</v>
      </c>
      <c r="O228" s="98">
        <f t="shared" si="32"/>
        <v>45</v>
      </c>
    </row>
    <row r="229" spans="2:15" ht="116.25" customHeight="1">
      <c r="B229" s="97"/>
      <c r="C229" s="97"/>
      <c r="D229" s="101" t="s">
        <v>17</v>
      </c>
      <c r="E229" s="162" t="s">
        <v>337</v>
      </c>
      <c r="F229" s="163"/>
      <c r="G229" s="66" t="s">
        <v>207</v>
      </c>
      <c r="H229" s="66" t="s">
        <v>112</v>
      </c>
      <c r="I229" s="66"/>
      <c r="J229" s="66"/>
      <c r="K229" s="98">
        <f t="shared" si="30"/>
        <v>180</v>
      </c>
      <c r="L229" s="98">
        <f t="shared" si="32"/>
        <v>45</v>
      </c>
      <c r="M229" s="98">
        <f t="shared" si="32"/>
        <v>45</v>
      </c>
      <c r="N229" s="98">
        <f t="shared" si="32"/>
        <v>45</v>
      </c>
      <c r="O229" s="98">
        <f t="shared" si="32"/>
        <v>45</v>
      </c>
    </row>
    <row r="230" spans="2:15" ht="37.5" customHeight="1">
      <c r="B230" s="97"/>
      <c r="C230" s="97"/>
      <c r="D230" s="107"/>
      <c r="E230" s="162" t="s">
        <v>370</v>
      </c>
      <c r="F230" s="163"/>
      <c r="G230" s="66" t="s">
        <v>207</v>
      </c>
      <c r="H230" s="66" t="s">
        <v>112</v>
      </c>
      <c r="I230" s="66" t="s">
        <v>342</v>
      </c>
      <c r="J230" s="66"/>
      <c r="K230" s="98">
        <f t="shared" si="30"/>
        <v>180</v>
      </c>
      <c r="L230" s="98">
        <f t="shared" si="32"/>
        <v>45</v>
      </c>
      <c r="M230" s="98">
        <f t="shared" si="32"/>
        <v>45</v>
      </c>
      <c r="N230" s="98">
        <f t="shared" si="32"/>
        <v>45</v>
      </c>
      <c r="O230" s="98">
        <f t="shared" si="32"/>
        <v>45</v>
      </c>
    </row>
    <row r="231" spans="2:15" ht="49.5" customHeight="1">
      <c r="B231" s="97"/>
      <c r="C231" s="97"/>
      <c r="D231" s="107"/>
      <c r="E231" s="164" t="s">
        <v>275</v>
      </c>
      <c r="F231" s="165"/>
      <c r="G231" s="105" t="s">
        <v>207</v>
      </c>
      <c r="H231" s="105" t="s">
        <v>112</v>
      </c>
      <c r="I231" s="105" t="s">
        <v>342</v>
      </c>
      <c r="J231" s="105" t="s">
        <v>276</v>
      </c>
      <c r="K231" s="102">
        <f t="shared" si="30"/>
        <v>180</v>
      </c>
      <c r="L231" s="102">
        <v>45</v>
      </c>
      <c r="M231" s="102">
        <v>45</v>
      </c>
      <c r="N231" s="102">
        <v>45</v>
      </c>
      <c r="O231" s="102">
        <v>45</v>
      </c>
    </row>
    <row r="232" spans="2:15" ht="74.25" customHeight="1">
      <c r="B232" s="147" t="s">
        <v>277</v>
      </c>
      <c r="C232" s="144"/>
      <c r="D232" s="144"/>
      <c r="E232" s="144"/>
      <c r="F232" s="145"/>
      <c r="G232" s="66"/>
      <c r="H232" s="66"/>
      <c r="I232" s="66"/>
      <c r="J232" s="66"/>
      <c r="K232" s="98">
        <f t="shared" si="30"/>
        <v>5980</v>
      </c>
      <c r="L232" s="98">
        <f>L233</f>
        <v>0</v>
      </c>
      <c r="M232" s="98">
        <f>M233</f>
        <v>0</v>
      </c>
      <c r="N232" s="98">
        <f>N233</f>
        <v>0</v>
      </c>
      <c r="O232" s="98">
        <f>O233</f>
        <v>5980</v>
      </c>
    </row>
    <row r="233" spans="2:15" ht="27.75" customHeight="1">
      <c r="B233" s="97"/>
      <c r="C233" s="97"/>
      <c r="D233" s="101">
        <v>1</v>
      </c>
      <c r="E233" s="162" t="s">
        <v>69</v>
      </c>
      <c r="F233" s="163"/>
      <c r="G233" s="66" t="s">
        <v>37</v>
      </c>
      <c r="H233" s="66"/>
      <c r="I233" s="66"/>
      <c r="J233" s="66"/>
      <c r="K233" s="98">
        <f t="shared" si="30"/>
        <v>5980</v>
      </c>
      <c r="L233" s="98">
        <f>SUM(L234)</f>
        <v>0</v>
      </c>
      <c r="M233" s="98">
        <f>SUM(M234)</f>
        <v>0</v>
      </c>
      <c r="N233" s="98">
        <f>SUM(N234)</f>
        <v>0</v>
      </c>
      <c r="O233" s="98">
        <f>SUM(O234)</f>
        <v>5980</v>
      </c>
    </row>
    <row r="234" spans="2:15" ht="14.25" customHeight="1">
      <c r="B234" s="97"/>
      <c r="C234" s="97"/>
      <c r="D234" s="107" t="s">
        <v>17</v>
      </c>
      <c r="E234" s="162" t="s">
        <v>88</v>
      </c>
      <c r="F234" s="163"/>
      <c r="G234" s="66" t="s">
        <v>115</v>
      </c>
      <c r="H234" s="66"/>
      <c r="I234" s="66"/>
      <c r="J234" s="66"/>
      <c r="K234" s="98">
        <f t="shared" si="30"/>
        <v>5980</v>
      </c>
      <c r="L234" s="103">
        <f>SUM(L235,L239,L246)</f>
        <v>0</v>
      </c>
      <c r="M234" s="103">
        <f>SUM(M235,M239,M246)</f>
        <v>0</v>
      </c>
      <c r="N234" s="103">
        <f>SUM(N235,N239,N246)</f>
        <v>0</v>
      </c>
      <c r="O234" s="103">
        <f>SUM(O235,O239,O246)</f>
        <v>5980</v>
      </c>
    </row>
    <row r="235" spans="2:15" ht="38.25" customHeight="1">
      <c r="B235" s="97"/>
      <c r="C235" s="97"/>
      <c r="D235" s="101" t="s">
        <v>278</v>
      </c>
      <c r="E235" s="168" t="s">
        <v>329</v>
      </c>
      <c r="F235" s="169"/>
      <c r="G235" s="67" t="s">
        <v>115</v>
      </c>
      <c r="H235" s="67" t="s">
        <v>114</v>
      </c>
      <c r="I235" s="67"/>
      <c r="J235" s="67"/>
      <c r="K235" s="98">
        <f t="shared" si="30"/>
        <v>3458.8</v>
      </c>
      <c r="L235" s="98">
        <f>L236</f>
        <v>0</v>
      </c>
      <c r="M235" s="98">
        <f>M236</f>
        <v>0</v>
      </c>
      <c r="N235" s="98">
        <f>N236</f>
        <v>0</v>
      </c>
      <c r="O235" s="98">
        <f>O236</f>
        <v>3458.8</v>
      </c>
    </row>
    <row r="236" spans="2:15" ht="63.75" customHeight="1">
      <c r="B236" s="97"/>
      <c r="C236" s="97"/>
      <c r="D236" s="97"/>
      <c r="E236" s="162" t="s">
        <v>313</v>
      </c>
      <c r="F236" s="163"/>
      <c r="G236" s="66" t="s">
        <v>115</v>
      </c>
      <c r="H236" s="66" t="s">
        <v>120</v>
      </c>
      <c r="I236" s="66"/>
      <c r="J236" s="66"/>
      <c r="K236" s="98">
        <f t="shared" si="30"/>
        <v>3458.8</v>
      </c>
      <c r="L236" s="98">
        <f aca="true" t="shared" si="33" ref="L236:O237">L237</f>
        <v>0</v>
      </c>
      <c r="M236" s="98">
        <f t="shared" si="33"/>
        <v>0</v>
      </c>
      <c r="N236" s="98">
        <f t="shared" si="33"/>
        <v>0</v>
      </c>
      <c r="O236" s="98">
        <f t="shared" si="33"/>
        <v>3458.8</v>
      </c>
    </row>
    <row r="237" spans="2:15" ht="65.25" customHeight="1">
      <c r="B237" s="97"/>
      <c r="C237" s="97"/>
      <c r="D237" s="97"/>
      <c r="E237" s="162" t="s">
        <v>126</v>
      </c>
      <c r="F237" s="163"/>
      <c r="G237" s="66" t="s">
        <v>115</v>
      </c>
      <c r="H237" s="66" t="s">
        <v>121</v>
      </c>
      <c r="I237" s="66" t="s">
        <v>125</v>
      </c>
      <c r="J237" s="66"/>
      <c r="K237" s="98">
        <f t="shared" si="30"/>
        <v>3458.8</v>
      </c>
      <c r="L237" s="98">
        <f t="shared" si="33"/>
        <v>0</v>
      </c>
      <c r="M237" s="98">
        <f t="shared" si="33"/>
        <v>0</v>
      </c>
      <c r="N237" s="98">
        <f t="shared" si="33"/>
        <v>0</v>
      </c>
      <c r="O237" s="98">
        <f t="shared" si="33"/>
        <v>3458.8</v>
      </c>
    </row>
    <row r="238" spans="2:15" ht="15" customHeight="1">
      <c r="B238" s="97"/>
      <c r="C238" s="97"/>
      <c r="D238" s="97"/>
      <c r="E238" s="164" t="s">
        <v>367</v>
      </c>
      <c r="F238" s="165"/>
      <c r="G238" s="105" t="s">
        <v>115</v>
      </c>
      <c r="H238" s="105" t="s">
        <v>121</v>
      </c>
      <c r="I238" s="105" t="s">
        <v>125</v>
      </c>
      <c r="J238" s="105" t="s">
        <v>260</v>
      </c>
      <c r="K238" s="102">
        <f t="shared" si="30"/>
        <v>3458.8</v>
      </c>
      <c r="L238" s="102">
        <v>0</v>
      </c>
      <c r="M238" s="102">
        <v>0</v>
      </c>
      <c r="N238" s="102">
        <v>0</v>
      </c>
      <c r="O238" s="102">
        <v>3458.8</v>
      </c>
    </row>
    <row r="239" spans="2:15" ht="32.25" customHeight="1">
      <c r="B239" s="97"/>
      <c r="C239" s="97"/>
      <c r="D239" s="101" t="s">
        <v>279</v>
      </c>
      <c r="E239" s="162" t="s">
        <v>318</v>
      </c>
      <c r="F239" s="163"/>
      <c r="G239" s="66" t="s">
        <v>115</v>
      </c>
      <c r="H239" s="66" t="s">
        <v>316</v>
      </c>
      <c r="I239" s="105"/>
      <c r="J239" s="105"/>
      <c r="K239" s="98">
        <f t="shared" si="30"/>
        <v>2417.3</v>
      </c>
      <c r="L239" s="102">
        <f>SUM(L240,L243)</f>
        <v>0</v>
      </c>
      <c r="M239" s="102">
        <f>SUM(M240,M243)</f>
        <v>0</v>
      </c>
      <c r="N239" s="102">
        <f>SUM(N240,N243)</f>
        <v>0</v>
      </c>
      <c r="O239" s="102">
        <f>SUM(O240,O243)</f>
        <v>2417.3</v>
      </c>
    </row>
    <row r="240" spans="2:15" ht="53.25" customHeight="1">
      <c r="B240" s="97"/>
      <c r="C240" s="97"/>
      <c r="D240" s="101"/>
      <c r="E240" s="162" t="s">
        <v>380</v>
      </c>
      <c r="F240" s="163"/>
      <c r="G240" s="66" t="s">
        <v>115</v>
      </c>
      <c r="H240" s="66" t="s">
        <v>379</v>
      </c>
      <c r="I240" s="66"/>
      <c r="J240" s="66"/>
      <c r="K240" s="98">
        <f t="shared" si="30"/>
        <v>594.3</v>
      </c>
      <c r="L240" s="98">
        <f aca="true" t="shared" si="34" ref="L240:O241">L241</f>
        <v>0</v>
      </c>
      <c r="M240" s="98">
        <f t="shared" si="34"/>
        <v>0</v>
      </c>
      <c r="N240" s="98">
        <f t="shared" si="34"/>
        <v>0</v>
      </c>
      <c r="O240" s="98">
        <f t="shared" si="34"/>
        <v>594.3</v>
      </c>
    </row>
    <row r="241" spans="2:15" ht="30" customHeight="1">
      <c r="B241" s="97"/>
      <c r="C241" s="97"/>
      <c r="D241" s="97"/>
      <c r="E241" s="162" t="s">
        <v>348</v>
      </c>
      <c r="F241" s="163"/>
      <c r="G241" s="66" t="s">
        <v>115</v>
      </c>
      <c r="H241" s="66" t="s">
        <v>379</v>
      </c>
      <c r="I241" s="66" t="s">
        <v>125</v>
      </c>
      <c r="J241" s="66"/>
      <c r="K241" s="98">
        <f t="shared" si="30"/>
        <v>594.3</v>
      </c>
      <c r="L241" s="98">
        <f t="shared" si="34"/>
        <v>0</v>
      </c>
      <c r="M241" s="98">
        <f t="shared" si="34"/>
        <v>0</v>
      </c>
      <c r="N241" s="98">
        <f t="shared" si="34"/>
        <v>0</v>
      </c>
      <c r="O241" s="98">
        <f t="shared" si="34"/>
        <v>594.3</v>
      </c>
    </row>
    <row r="242" spans="2:15" ht="15" customHeight="1">
      <c r="B242" s="97"/>
      <c r="C242" s="97"/>
      <c r="D242" s="97"/>
      <c r="E242" s="164" t="s">
        <v>367</v>
      </c>
      <c r="F242" s="165"/>
      <c r="G242" s="105" t="s">
        <v>115</v>
      </c>
      <c r="H242" s="66" t="s">
        <v>379</v>
      </c>
      <c r="I242" s="105" t="s">
        <v>125</v>
      </c>
      <c r="J242" s="105" t="s">
        <v>260</v>
      </c>
      <c r="K242" s="102">
        <f t="shared" si="30"/>
        <v>594.3</v>
      </c>
      <c r="L242" s="102">
        <v>0</v>
      </c>
      <c r="M242" s="102">
        <v>0</v>
      </c>
      <c r="N242" s="102">
        <v>0</v>
      </c>
      <c r="O242" s="102">
        <v>594.3</v>
      </c>
    </row>
    <row r="243" spans="2:15" ht="38.25" customHeight="1">
      <c r="B243" s="97"/>
      <c r="C243" s="97"/>
      <c r="D243" s="101"/>
      <c r="E243" s="162" t="s">
        <v>317</v>
      </c>
      <c r="F243" s="163"/>
      <c r="G243" s="66" t="s">
        <v>115</v>
      </c>
      <c r="H243" s="105" t="s">
        <v>315</v>
      </c>
      <c r="I243" s="66"/>
      <c r="J243" s="66"/>
      <c r="K243" s="98">
        <f t="shared" si="30"/>
        <v>1823</v>
      </c>
      <c r="L243" s="98">
        <f aca="true" t="shared" si="35" ref="L243:O244">L244</f>
        <v>0</v>
      </c>
      <c r="M243" s="98">
        <f t="shared" si="35"/>
        <v>0</v>
      </c>
      <c r="N243" s="98">
        <f t="shared" si="35"/>
        <v>0</v>
      </c>
      <c r="O243" s="98">
        <f t="shared" si="35"/>
        <v>1823</v>
      </c>
    </row>
    <row r="244" spans="2:15" ht="63.75" customHeight="1">
      <c r="B244" s="97"/>
      <c r="C244" s="97"/>
      <c r="D244" s="97"/>
      <c r="E244" s="162" t="s">
        <v>126</v>
      </c>
      <c r="F244" s="163"/>
      <c r="G244" s="66" t="s">
        <v>115</v>
      </c>
      <c r="H244" s="105" t="s">
        <v>315</v>
      </c>
      <c r="I244" s="66" t="s">
        <v>125</v>
      </c>
      <c r="J244" s="66"/>
      <c r="K244" s="98">
        <f t="shared" si="30"/>
        <v>1823</v>
      </c>
      <c r="L244" s="98">
        <f t="shared" si="35"/>
        <v>0</v>
      </c>
      <c r="M244" s="98">
        <f t="shared" si="35"/>
        <v>0</v>
      </c>
      <c r="N244" s="98">
        <f t="shared" si="35"/>
        <v>0</v>
      </c>
      <c r="O244" s="98">
        <f t="shared" si="35"/>
        <v>1823</v>
      </c>
    </row>
    <row r="245" spans="2:15" ht="15" customHeight="1">
      <c r="B245" s="97"/>
      <c r="C245" s="97"/>
      <c r="D245" s="97"/>
      <c r="E245" s="164" t="s">
        <v>367</v>
      </c>
      <c r="F245" s="165"/>
      <c r="G245" s="105" t="s">
        <v>115</v>
      </c>
      <c r="H245" s="105" t="s">
        <v>315</v>
      </c>
      <c r="I245" s="105" t="s">
        <v>125</v>
      </c>
      <c r="J245" s="105" t="s">
        <v>260</v>
      </c>
      <c r="K245" s="102">
        <f t="shared" si="30"/>
        <v>1823</v>
      </c>
      <c r="L245" s="102">
        <v>0</v>
      </c>
      <c r="M245" s="102">
        <v>0</v>
      </c>
      <c r="N245" s="102">
        <v>0</v>
      </c>
      <c r="O245" s="102">
        <v>1823</v>
      </c>
    </row>
    <row r="246" spans="2:15" ht="26.25" customHeight="1">
      <c r="B246" s="97"/>
      <c r="C246" s="97"/>
      <c r="D246" s="101" t="s">
        <v>280</v>
      </c>
      <c r="E246" s="162" t="s">
        <v>321</v>
      </c>
      <c r="F246" s="163"/>
      <c r="G246" s="67" t="s">
        <v>115</v>
      </c>
      <c r="H246" s="67" t="s">
        <v>116</v>
      </c>
      <c r="I246" s="67"/>
      <c r="J246" s="67"/>
      <c r="K246" s="98">
        <f t="shared" si="30"/>
        <v>103.9</v>
      </c>
      <c r="L246" s="98">
        <f>L247</f>
        <v>0</v>
      </c>
      <c r="M246" s="98">
        <f>M247</f>
        <v>0</v>
      </c>
      <c r="N246" s="98">
        <f>N247</f>
        <v>0</v>
      </c>
      <c r="O246" s="98">
        <f>O247</f>
        <v>103.9</v>
      </c>
    </row>
    <row r="247" spans="2:15" ht="54.75" customHeight="1">
      <c r="B247" s="97"/>
      <c r="C247" s="97"/>
      <c r="D247" s="100"/>
      <c r="E247" s="166" t="s">
        <v>298</v>
      </c>
      <c r="F247" s="167"/>
      <c r="G247" s="67" t="s">
        <v>115</v>
      </c>
      <c r="H247" s="67" t="s">
        <v>169</v>
      </c>
      <c r="I247" s="66"/>
      <c r="J247" s="66"/>
      <c r="K247" s="98">
        <f t="shared" si="30"/>
        <v>103.9</v>
      </c>
      <c r="L247" s="98">
        <f aca="true" t="shared" si="36" ref="L247:O248">L248</f>
        <v>0</v>
      </c>
      <c r="M247" s="98">
        <f t="shared" si="36"/>
        <v>0</v>
      </c>
      <c r="N247" s="98">
        <f t="shared" si="36"/>
        <v>0</v>
      </c>
      <c r="O247" s="98">
        <f t="shared" si="36"/>
        <v>103.9</v>
      </c>
    </row>
    <row r="248" spans="2:15" ht="63.75" customHeight="1">
      <c r="B248" s="97"/>
      <c r="C248" s="97"/>
      <c r="D248" s="100"/>
      <c r="E248" s="162" t="s">
        <v>126</v>
      </c>
      <c r="F248" s="163"/>
      <c r="G248" s="67" t="s">
        <v>115</v>
      </c>
      <c r="H248" s="67" t="s">
        <v>169</v>
      </c>
      <c r="I248" s="66" t="s">
        <v>125</v>
      </c>
      <c r="J248" s="66"/>
      <c r="K248" s="98">
        <f t="shared" si="30"/>
        <v>103.9</v>
      </c>
      <c r="L248" s="98">
        <f t="shared" si="36"/>
        <v>0</v>
      </c>
      <c r="M248" s="98">
        <f t="shared" si="36"/>
        <v>0</v>
      </c>
      <c r="N248" s="98">
        <f t="shared" si="36"/>
        <v>0</v>
      </c>
      <c r="O248" s="98">
        <f t="shared" si="36"/>
        <v>103.9</v>
      </c>
    </row>
    <row r="249" spans="2:15" ht="15" customHeight="1">
      <c r="B249" s="97"/>
      <c r="C249" s="97"/>
      <c r="D249" s="100"/>
      <c r="E249" s="164" t="s">
        <v>367</v>
      </c>
      <c r="F249" s="165"/>
      <c r="G249" s="67" t="s">
        <v>115</v>
      </c>
      <c r="H249" s="67" t="s">
        <v>169</v>
      </c>
      <c r="I249" s="105" t="s">
        <v>125</v>
      </c>
      <c r="J249" s="105" t="s">
        <v>260</v>
      </c>
      <c r="K249" s="102">
        <f t="shared" si="30"/>
        <v>103.9</v>
      </c>
      <c r="L249" s="102"/>
      <c r="M249" s="102">
        <v>0</v>
      </c>
      <c r="N249" s="102">
        <v>0</v>
      </c>
      <c r="O249" s="102">
        <v>103.9</v>
      </c>
    </row>
    <row r="250" spans="2:15" ht="15" customHeight="1">
      <c r="B250" s="97"/>
      <c r="C250" s="97"/>
      <c r="D250" s="97"/>
      <c r="E250" s="146"/>
      <c r="F250" s="146"/>
      <c r="G250" s="105"/>
      <c r="H250" s="105"/>
      <c r="I250" s="105"/>
      <c r="J250" s="105"/>
      <c r="K250" s="102"/>
      <c r="L250" s="102"/>
      <c r="M250" s="102"/>
      <c r="N250" s="102"/>
      <c r="O250" s="102"/>
    </row>
    <row r="251" spans="2:15" ht="58.5" customHeight="1">
      <c r="B251" s="147" t="s">
        <v>281</v>
      </c>
      <c r="C251" s="144"/>
      <c r="D251" s="144"/>
      <c r="E251" s="144"/>
      <c r="F251" s="145"/>
      <c r="G251" s="66"/>
      <c r="H251" s="66"/>
      <c r="I251" s="66"/>
      <c r="J251" s="66"/>
      <c r="K251" s="98">
        <f t="shared" si="30"/>
        <v>9755.4</v>
      </c>
      <c r="L251" s="103">
        <f>SUM(L252,L257,L263)</f>
        <v>2625.9</v>
      </c>
      <c r="M251" s="103">
        <f>SUM(M252,M257,M263)</f>
        <v>2081.2</v>
      </c>
      <c r="N251" s="103">
        <f>SUM(N252,N257,N263)</f>
        <v>2411.7</v>
      </c>
      <c r="O251" s="103">
        <f>SUM(O252,O257,O263)</f>
        <v>2636.6</v>
      </c>
    </row>
    <row r="252" spans="2:15" ht="35.25" customHeight="1">
      <c r="B252" s="97"/>
      <c r="C252" s="97"/>
      <c r="D252" s="100">
        <v>1</v>
      </c>
      <c r="E252" s="162" t="s">
        <v>66</v>
      </c>
      <c r="F252" s="163"/>
      <c r="G252" s="66" t="s">
        <v>14</v>
      </c>
      <c r="H252" s="66"/>
      <c r="I252" s="66"/>
      <c r="J252" s="66"/>
      <c r="K252" s="98">
        <f t="shared" si="30"/>
        <v>40.2</v>
      </c>
      <c r="L252" s="98">
        <f aca="true" t="shared" si="37" ref="L252:O255">L253</f>
        <v>0</v>
      </c>
      <c r="M252" s="98">
        <f t="shared" si="37"/>
        <v>0</v>
      </c>
      <c r="N252" s="98">
        <f t="shared" si="37"/>
        <v>40.2</v>
      </c>
      <c r="O252" s="98">
        <f t="shared" si="37"/>
        <v>0</v>
      </c>
    </row>
    <row r="253" spans="2:15" ht="101.25" customHeight="1">
      <c r="B253" s="97"/>
      <c r="C253" s="97"/>
      <c r="D253" s="107" t="s">
        <v>17</v>
      </c>
      <c r="E253" s="162" t="s">
        <v>191</v>
      </c>
      <c r="F253" s="163"/>
      <c r="G253" s="106" t="s">
        <v>13</v>
      </c>
      <c r="H253" s="66"/>
      <c r="I253" s="66"/>
      <c r="J253" s="66"/>
      <c r="K253" s="98">
        <f t="shared" si="30"/>
        <v>40.2</v>
      </c>
      <c r="L253" s="98">
        <f t="shared" si="37"/>
        <v>0</v>
      </c>
      <c r="M253" s="98">
        <f t="shared" si="37"/>
        <v>0</v>
      </c>
      <c r="N253" s="98">
        <f t="shared" si="37"/>
        <v>40.2</v>
      </c>
      <c r="O253" s="98">
        <f t="shared" si="37"/>
        <v>0</v>
      </c>
    </row>
    <row r="254" spans="2:15" ht="102" customHeight="1">
      <c r="B254" s="70"/>
      <c r="C254" s="70"/>
      <c r="D254" s="10" t="s">
        <v>278</v>
      </c>
      <c r="E254" s="166" t="s">
        <v>369</v>
      </c>
      <c r="F254" s="167"/>
      <c r="G254" s="106" t="s">
        <v>13</v>
      </c>
      <c r="H254" s="66" t="s">
        <v>157</v>
      </c>
      <c r="I254" s="66"/>
      <c r="J254" s="110"/>
      <c r="K254" s="98">
        <f t="shared" si="30"/>
        <v>40.2</v>
      </c>
      <c r="L254" s="98">
        <f t="shared" si="37"/>
        <v>0</v>
      </c>
      <c r="M254" s="98">
        <f t="shared" si="37"/>
        <v>0</v>
      </c>
      <c r="N254" s="98">
        <f t="shared" si="37"/>
        <v>40.2</v>
      </c>
      <c r="O254" s="98">
        <f t="shared" si="37"/>
        <v>0</v>
      </c>
    </row>
    <row r="255" spans="2:15" ht="51" customHeight="1">
      <c r="B255" s="70"/>
      <c r="C255" s="70"/>
      <c r="D255" s="70"/>
      <c r="E255" s="166" t="s">
        <v>124</v>
      </c>
      <c r="F255" s="167"/>
      <c r="G255" s="66" t="s">
        <v>13</v>
      </c>
      <c r="H255" s="66" t="s">
        <v>157</v>
      </c>
      <c r="I255" s="66" t="s">
        <v>123</v>
      </c>
      <c r="J255" s="110"/>
      <c r="K255" s="98">
        <f t="shared" si="30"/>
        <v>40.2</v>
      </c>
      <c r="L255" s="98">
        <f>L256</f>
        <v>0</v>
      </c>
      <c r="M255" s="98">
        <f t="shared" si="37"/>
        <v>0</v>
      </c>
      <c r="N255" s="98">
        <f t="shared" si="37"/>
        <v>40.2</v>
      </c>
      <c r="O255" s="98">
        <f t="shared" si="37"/>
        <v>0</v>
      </c>
    </row>
    <row r="256" spans="2:15" ht="27" customHeight="1">
      <c r="B256" s="70"/>
      <c r="C256" s="70"/>
      <c r="D256" s="70"/>
      <c r="E256" s="164" t="s">
        <v>257</v>
      </c>
      <c r="F256" s="165"/>
      <c r="G256" s="105" t="s">
        <v>13</v>
      </c>
      <c r="H256" s="105" t="s">
        <v>157</v>
      </c>
      <c r="I256" s="105" t="s">
        <v>123</v>
      </c>
      <c r="J256" s="110">
        <v>340</v>
      </c>
      <c r="K256" s="102">
        <f t="shared" si="30"/>
        <v>40.2</v>
      </c>
      <c r="L256" s="102">
        <v>0</v>
      </c>
      <c r="M256" s="102">
        <v>0</v>
      </c>
      <c r="N256" s="102">
        <v>40.2</v>
      </c>
      <c r="O256" s="102">
        <v>0</v>
      </c>
    </row>
    <row r="257" spans="2:15" ht="30" customHeight="1">
      <c r="B257" s="97"/>
      <c r="C257" s="97"/>
      <c r="D257" s="101">
        <v>2</v>
      </c>
      <c r="E257" s="162" t="s">
        <v>69</v>
      </c>
      <c r="F257" s="163"/>
      <c r="G257" s="66" t="s">
        <v>37</v>
      </c>
      <c r="H257" s="66"/>
      <c r="I257" s="66"/>
      <c r="J257" s="66"/>
      <c r="K257" s="98">
        <f t="shared" si="30"/>
        <v>6110.200000000001</v>
      </c>
      <c r="L257" s="98">
        <f>SUM(L258)</f>
        <v>1805.1</v>
      </c>
      <c r="M257" s="98">
        <f>SUM(M258)</f>
        <v>1250</v>
      </c>
      <c r="N257" s="98">
        <f>SUM(N258)</f>
        <v>1250</v>
      </c>
      <c r="O257" s="98">
        <f>SUM(O258)</f>
        <v>1805.1</v>
      </c>
    </row>
    <row r="258" spans="2:15" ht="12.75" customHeight="1">
      <c r="B258" s="97"/>
      <c r="C258" s="97"/>
      <c r="D258" s="107" t="s">
        <v>18</v>
      </c>
      <c r="E258" s="162" t="s">
        <v>88</v>
      </c>
      <c r="F258" s="163"/>
      <c r="G258" s="66" t="s">
        <v>115</v>
      </c>
      <c r="H258" s="66"/>
      <c r="I258" s="66"/>
      <c r="J258" s="66"/>
      <c r="K258" s="98">
        <f t="shared" si="30"/>
        <v>6110.200000000001</v>
      </c>
      <c r="L258" s="103">
        <f aca="true" t="shared" si="38" ref="L258:O261">L259</f>
        <v>1805.1</v>
      </c>
      <c r="M258" s="103">
        <f t="shared" si="38"/>
        <v>1250</v>
      </c>
      <c r="N258" s="103">
        <f t="shared" si="38"/>
        <v>1250</v>
      </c>
      <c r="O258" s="103">
        <f t="shared" si="38"/>
        <v>1805.1</v>
      </c>
    </row>
    <row r="259" spans="2:15" ht="64.5" customHeight="1">
      <c r="B259" s="97"/>
      <c r="C259" s="97"/>
      <c r="D259" s="101" t="s">
        <v>213</v>
      </c>
      <c r="E259" s="166" t="s">
        <v>340</v>
      </c>
      <c r="F259" s="167"/>
      <c r="G259" s="66" t="s">
        <v>115</v>
      </c>
      <c r="H259" s="66" t="s">
        <v>164</v>
      </c>
      <c r="I259" s="67"/>
      <c r="J259" s="67"/>
      <c r="K259" s="98">
        <f t="shared" si="30"/>
        <v>6110.200000000001</v>
      </c>
      <c r="L259" s="98">
        <f t="shared" si="38"/>
        <v>1805.1</v>
      </c>
      <c r="M259" s="98">
        <f t="shared" si="38"/>
        <v>1250</v>
      </c>
      <c r="N259" s="98">
        <f t="shared" si="38"/>
        <v>1250</v>
      </c>
      <c r="O259" s="98">
        <f t="shared" si="38"/>
        <v>1805.1</v>
      </c>
    </row>
    <row r="260" spans="2:15" ht="40.5" customHeight="1">
      <c r="B260" s="97"/>
      <c r="C260" s="97"/>
      <c r="D260" s="101"/>
      <c r="E260" s="166" t="s">
        <v>196</v>
      </c>
      <c r="F260" s="167"/>
      <c r="G260" s="66" t="s">
        <v>115</v>
      </c>
      <c r="H260" s="105" t="s">
        <v>368</v>
      </c>
      <c r="I260" s="66"/>
      <c r="J260" s="66"/>
      <c r="K260" s="98">
        <f t="shared" si="30"/>
        <v>6110.200000000001</v>
      </c>
      <c r="L260" s="98">
        <f t="shared" si="38"/>
        <v>1805.1</v>
      </c>
      <c r="M260" s="98">
        <f t="shared" si="38"/>
        <v>1250</v>
      </c>
      <c r="N260" s="98">
        <f t="shared" si="38"/>
        <v>1250</v>
      </c>
      <c r="O260" s="98">
        <f t="shared" si="38"/>
        <v>1805.1</v>
      </c>
    </row>
    <row r="261" spans="2:15" ht="54" customHeight="1">
      <c r="B261" s="97"/>
      <c r="C261" s="97"/>
      <c r="D261" s="97"/>
      <c r="E261" s="162" t="s">
        <v>124</v>
      </c>
      <c r="F261" s="163"/>
      <c r="G261" s="66" t="s">
        <v>115</v>
      </c>
      <c r="H261" s="105" t="s">
        <v>368</v>
      </c>
      <c r="I261" s="66" t="s">
        <v>123</v>
      </c>
      <c r="J261" s="66"/>
      <c r="K261" s="98">
        <f t="shared" si="30"/>
        <v>6110.200000000001</v>
      </c>
      <c r="L261" s="98">
        <f t="shared" si="38"/>
        <v>1805.1</v>
      </c>
      <c r="M261" s="98">
        <f t="shared" si="38"/>
        <v>1250</v>
      </c>
      <c r="N261" s="98">
        <f t="shared" si="38"/>
        <v>1250</v>
      </c>
      <c r="O261" s="98">
        <f t="shared" si="38"/>
        <v>1805.1</v>
      </c>
    </row>
    <row r="262" spans="2:15" ht="12.75" customHeight="1">
      <c r="B262" s="97"/>
      <c r="C262" s="97"/>
      <c r="D262" s="97"/>
      <c r="E262" s="164" t="s">
        <v>367</v>
      </c>
      <c r="F262" s="165"/>
      <c r="G262" s="105" t="s">
        <v>115</v>
      </c>
      <c r="H262" s="105" t="s">
        <v>368</v>
      </c>
      <c r="I262" s="105" t="s">
        <v>123</v>
      </c>
      <c r="J262" s="105" t="s">
        <v>260</v>
      </c>
      <c r="K262" s="102">
        <f t="shared" si="30"/>
        <v>6110.200000000001</v>
      </c>
      <c r="L262" s="102">
        <v>1805.1</v>
      </c>
      <c r="M262" s="102">
        <v>1250</v>
      </c>
      <c r="N262" s="102">
        <v>1250</v>
      </c>
      <c r="O262" s="102">
        <v>1805.1</v>
      </c>
    </row>
    <row r="263" spans="2:15" ht="12.75" customHeight="1">
      <c r="B263" s="97"/>
      <c r="C263" s="97"/>
      <c r="D263" s="101">
        <v>3</v>
      </c>
      <c r="E263" s="162" t="s">
        <v>72</v>
      </c>
      <c r="F263" s="163"/>
      <c r="G263" s="66" t="s">
        <v>43</v>
      </c>
      <c r="H263" s="66"/>
      <c r="I263" s="66"/>
      <c r="J263" s="66"/>
      <c r="K263" s="98">
        <f t="shared" si="30"/>
        <v>3605</v>
      </c>
      <c r="L263" s="103">
        <f aca="true" t="shared" si="39" ref="L263:O265">L264</f>
        <v>820.8000000000001</v>
      </c>
      <c r="M263" s="103">
        <f t="shared" si="39"/>
        <v>831.2</v>
      </c>
      <c r="N263" s="103">
        <f t="shared" si="39"/>
        <v>1121.5</v>
      </c>
      <c r="O263" s="103">
        <f t="shared" si="39"/>
        <v>831.5</v>
      </c>
    </row>
    <row r="264" spans="2:15" ht="16.5" customHeight="1">
      <c r="B264" s="97"/>
      <c r="C264" s="97"/>
      <c r="D264" s="107" t="s">
        <v>19</v>
      </c>
      <c r="E264" s="162" t="s">
        <v>162</v>
      </c>
      <c r="F264" s="163"/>
      <c r="G264" s="106" t="s">
        <v>87</v>
      </c>
      <c r="H264" s="66"/>
      <c r="I264" s="66"/>
      <c r="J264" s="66"/>
      <c r="K264" s="98">
        <f t="shared" si="30"/>
        <v>3605</v>
      </c>
      <c r="L264" s="103">
        <f>L265+L279</f>
        <v>820.8000000000001</v>
      </c>
      <c r="M264" s="103">
        <f>M265+M279</f>
        <v>831.2</v>
      </c>
      <c r="N264" s="103">
        <f>N265+N279</f>
        <v>1121.5</v>
      </c>
      <c r="O264" s="103">
        <f>O265+O279</f>
        <v>831.5</v>
      </c>
    </row>
    <row r="265" spans="2:15" ht="39.75" customHeight="1">
      <c r="B265" s="97"/>
      <c r="C265" s="97"/>
      <c r="D265" s="97"/>
      <c r="E265" s="162" t="s">
        <v>155</v>
      </c>
      <c r="F265" s="163"/>
      <c r="G265" s="106" t="s">
        <v>87</v>
      </c>
      <c r="H265" s="66" t="s">
        <v>154</v>
      </c>
      <c r="I265" s="66"/>
      <c r="J265" s="66"/>
      <c r="K265" s="98">
        <f t="shared" si="30"/>
        <v>1153</v>
      </c>
      <c r="L265" s="103">
        <f t="shared" si="39"/>
        <v>283</v>
      </c>
      <c r="M265" s="103">
        <f t="shared" si="39"/>
        <v>293.30000000000007</v>
      </c>
      <c r="N265" s="103">
        <f t="shared" si="39"/>
        <v>283.09999999999997</v>
      </c>
      <c r="O265" s="103">
        <f t="shared" si="39"/>
        <v>293.6</v>
      </c>
    </row>
    <row r="266" spans="2:15" ht="53.25" customHeight="1">
      <c r="B266" s="97"/>
      <c r="C266" s="97"/>
      <c r="D266" s="97"/>
      <c r="E266" s="162" t="s">
        <v>124</v>
      </c>
      <c r="F266" s="163"/>
      <c r="G266" s="66" t="s">
        <v>87</v>
      </c>
      <c r="H266" s="66" t="s">
        <v>154</v>
      </c>
      <c r="I266" s="66" t="s">
        <v>123</v>
      </c>
      <c r="J266" s="66"/>
      <c r="K266" s="98">
        <f t="shared" si="30"/>
        <v>1153</v>
      </c>
      <c r="L266" s="103">
        <f>SUM(L267,L270,L275,L276)</f>
        <v>283</v>
      </c>
      <c r="M266" s="103">
        <f>SUM(M267,M270,M275,M276)</f>
        <v>293.30000000000007</v>
      </c>
      <c r="N266" s="103">
        <f>SUM(N267,N270,N275,N276)</f>
        <v>283.09999999999997</v>
      </c>
      <c r="O266" s="103">
        <f>SUM(O267,O270,O275,O276)</f>
        <v>293.6</v>
      </c>
    </row>
    <row r="267" spans="2:15" ht="27.75" customHeight="1">
      <c r="B267" s="97"/>
      <c r="C267" s="97"/>
      <c r="D267" s="97"/>
      <c r="E267" s="166" t="s">
        <v>364</v>
      </c>
      <c r="F267" s="167"/>
      <c r="G267" s="66" t="s">
        <v>87</v>
      </c>
      <c r="H267" s="66" t="s">
        <v>154</v>
      </c>
      <c r="I267" s="66" t="s">
        <v>123</v>
      </c>
      <c r="J267" s="107" t="s">
        <v>241</v>
      </c>
      <c r="K267" s="101">
        <f t="shared" si="30"/>
        <v>1098.7</v>
      </c>
      <c r="L267" s="98">
        <f>SUM(L268:L269)</f>
        <v>274.6</v>
      </c>
      <c r="M267" s="98">
        <f>SUM(M268:M269)</f>
        <v>274.6</v>
      </c>
      <c r="N267" s="98">
        <f>SUM(N268:N269)</f>
        <v>274.7</v>
      </c>
      <c r="O267" s="98">
        <f>SUM(O268:O269)</f>
        <v>274.8</v>
      </c>
    </row>
    <row r="268" spans="2:15" ht="18.75" customHeight="1">
      <c r="B268" s="97"/>
      <c r="C268" s="97"/>
      <c r="D268" s="97"/>
      <c r="E268" s="164" t="s">
        <v>242</v>
      </c>
      <c r="F268" s="165"/>
      <c r="G268" s="105" t="s">
        <v>87</v>
      </c>
      <c r="H268" s="105" t="s">
        <v>154</v>
      </c>
      <c r="I268" s="105" t="s">
        <v>123</v>
      </c>
      <c r="J268" s="110">
        <v>211</v>
      </c>
      <c r="K268" s="102">
        <f t="shared" si="30"/>
        <v>820.1</v>
      </c>
      <c r="L268" s="102">
        <v>205</v>
      </c>
      <c r="M268" s="102">
        <v>205</v>
      </c>
      <c r="N268" s="102">
        <v>205</v>
      </c>
      <c r="O268" s="97">
        <v>205.1</v>
      </c>
    </row>
    <row r="269" spans="2:15" ht="26.25" customHeight="1">
      <c r="B269" s="97"/>
      <c r="C269" s="97"/>
      <c r="D269" s="97"/>
      <c r="E269" s="164" t="s">
        <v>365</v>
      </c>
      <c r="F269" s="165"/>
      <c r="G269" s="105" t="s">
        <v>87</v>
      </c>
      <c r="H269" s="105" t="s">
        <v>154</v>
      </c>
      <c r="I269" s="105" t="s">
        <v>123</v>
      </c>
      <c r="J269" s="110">
        <v>213</v>
      </c>
      <c r="K269" s="97">
        <f t="shared" si="30"/>
        <v>278.59999999999997</v>
      </c>
      <c r="L269" s="102">
        <v>69.6</v>
      </c>
      <c r="M269" s="102">
        <v>69.6</v>
      </c>
      <c r="N269" s="102">
        <v>69.7</v>
      </c>
      <c r="O269" s="102">
        <v>69.7</v>
      </c>
    </row>
    <row r="270" spans="2:15" ht="12.75" customHeight="1">
      <c r="B270" s="97"/>
      <c r="C270" s="97"/>
      <c r="D270" s="97"/>
      <c r="E270" s="166" t="s">
        <v>366</v>
      </c>
      <c r="F270" s="167"/>
      <c r="G270" s="66" t="s">
        <v>87</v>
      </c>
      <c r="H270" s="66" t="s">
        <v>154</v>
      </c>
      <c r="I270" s="66" t="s">
        <v>123</v>
      </c>
      <c r="J270" s="107" t="s">
        <v>247</v>
      </c>
      <c r="K270" s="98">
        <f t="shared" si="30"/>
        <v>40</v>
      </c>
      <c r="L270" s="98">
        <f>SUM(L271:L274)</f>
        <v>8.4</v>
      </c>
      <c r="M270" s="98">
        <f>SUM(M271:M274)</f>
        <v>8.6</v>
      </c>
      <c r="N270" s="98">
        <f>SUM(N271:N274)</f>
        <v>8.4</v>
      </c>
      <c r="O270" s="98">
        <f>SUM(O271:O274)</f>
        <v>14.600000000000001</v>
      </c>
    </row>
    <row r="271" spans="2:15" ht="16.5" customHeight="1">
      <c r="B271" s="97"/>
      <c r="C271" s="97"/>
      <c r="D271" s="97"/>
      <c r="E271" s="164" t="s">
        <v>248</v>
      </c>
      <c r="F271" s="165"/>
      <c r="G271" s="105" t="s">
        <v>87</v>
      </c>
      <c r="H271" s="105" t="s">
        <v>154</v>
      </c>
      <c r="I271" s="105" t="s">
        <v>123</v>
      </c>
      <c r="J271" s="110">
        <v>221</v>
      </c>
      <c r="K271" s="102">
        <f t="shared" si="30"/>
        <v>21</v>
      </c>
      <c r="L271" s="102">
        <v>3.7</v>
      </c>
      <c r="M271" s="102">
        <v>3.8</v>
      </c>
      <c r="N271" s="102">
        <v>3.7</v>
      </c>
      <c r="O271" s="102">
        <v>9.8</v>
      </c>
    </row>
    <row r="272" spans="2:15" ht="14.25" customHeight="1">
      <c r="B272" s="97"/>
      <c r="C272" s="97"/>
      <c r="D272" s="97"/>
      <c r="E272" s="164" t="s">
        <v>249</v>
      </c>
      <c r="F272" s="165"/>
      <c r="G272" s="105" t="s">
        <v>87</v>
      </c>
      <c r="H272" s="105" t="s">
        <v>154</v>
      </c>
      <c r="I272" s="105" t="s">
        <v>123</v>
      </c>
      <c r="J272" s="110">
        <v>222</v>
      </c>
      <c r="K272" s="102">
        <f t="shared" si="30"/>
        <v>19</v>
      </c>
      <c r="L272" s="102">
        <v>4.7</v>
      </c>
      <c r="M272" s="102">
        <v>4.8</v>
      </c>
      <c r="N272" s="102">
        <v>4.7</v>
      </c>
      <c r="O272" s="102">
        <v>4.8</v>
      </c>
    </row>
    <row r="273" spans="2:15" ht="12.75" customHeight="1">
      <c r="B273" s="97"/>
      <c r="C273" s="97"/>
      <c r="D273" s="97"/>
      <c r="E273" s="164" t="s">
        <v>250</v>
      </c>
      <c r="F273" s="165"/>
      <c r="G273" s="105" t="s">
        <v>87</v>
      </c>
      <c r="H273" s="105" t="s">
        <v>154</v>
      </c>
      <c r="I273" s="105" t="s">
        <v>123</v>
      </c>
      <c r="J273" s="110">
        <v>223</v>
      </c>
      <c r="K273" s="102">
        <f t="shared" si="30"/>
        <v>0</v>
      </c>
      <c r="L273" s="102">
        <v>0</v>
      </c>
      <c r="M273" s="102">
        <f>SUM(H273:I273)</f>
        <v>0</v>
      </c>
      <c r="N273" s="102">
        <v>0</v>
      </c>
      <c r="O273" s="102">
        <v>0</v>
      </c>
    </row>
    <row r="274" spans="2:15" ht="16.5" customHeight="1">
      <c r="B274" s="70"/>
      <c r="C274" s="70"/>
      <c r="D274" s="70"/>
      <c r="E274" s="164" t="s">
        <v>367</v>
      </c>
      <c r="F274" s="165"/>
      <c r="G274" s="105" t="s">
        <v>87</v>
      </c>
      <c r="H274" s="105" t="s">
        <v>154</v>
      </c>
      <c r="I274" s="105" t="s">
        <v>123</v>
      </c>
      <c r="J274" s="110">
        <v>226</v>
      </c>
      <c r="K274" s="102">
        <f t="shared" si="30"/>
        <v>0</v>
      </c>
      <c r="L274" s="102">
        <v>0</v>
      </c>
      <c r="M274" s="102">
        <v>0</v>
      </c>
      <c r="N274" s="102">
        <v>0</v>
      </c>
      <c r="O274" s="102">
        <v>0</v>
      </c>
    </row>
    <row r="275" spans="2:15" ht="16.5" customHeight="1">
      <c r="B275" s="70"/>
      <c r="C275" s="70"/>
      <c r="D275" s="70"/>
      <c r="E275" s="164" t="s">
        <v>45</v>
      </c>
      <c r="F275" s="165"/>
      <c r="G275" s="105" t="s">
        <v>87</v>
      </c>
      <c r="H275" s="105" t="s">
        <v>154</v>
      </c>
      <c r="I275" s="105" t="s">
        <v>123</v>
      </c>
      <c r="J275" s="110" t="s">
        <v>253</v>
      </c>
      <c r="K275" s="102">
        <f t="shared" si="30"/>
        <v>0</v>
      </c>
      <c r="L275" s="102">
        <v>0</v>
      </c>
      <c r="M275" s="102">
        <v>0</v>
      </c>
      <c r="N275" s="102">
        <v>0</v>
      </c>
      <c r="O275" s="102">
        <v>0</v>
      </c>
    </row>
    <row r="276" spans="2:15" ht="27" customHeight="1">
      <c r="B276" s="70"/>
      <c r="C276" s="70"/>
      <c r="D276" s="70"/>
      <c r="E276" s="166" t="s">
        <v>254</v>
      </c>
      <c r="F276" s="167"/>
      <c r="G276" s="66" t="s">
        <v>87</v>
      </c>
      <c r="H276" s="66" t="s">
        <v>154</v>
      </c>
      <c r="I276" s="66" t="s">
        <v>123</v>
      </c>
      <c r="J276" s="107" t="s">
        <v>255</v>
      </c>
      <c r="K276" s="98">
        <f t="shared" si="30"/>
        <v>14.3</v>
      </c>
      <c r="L276" s="98">
        <f>SUM(L277:L278)</f>
        <v>0</v>
      </c>
      <c r="M276" s="98">
        <f>SUM(M277:M278)</f>
        <v>10.1</v>
      </c>
      <c r="N276" s="98">
        <f>SUM(N277:N278)</f>
        <v>0</v>
      </c>
      <c r="O276" s="98">
        <f>SUM(O277:O278)</f>
        <v>4.2</v>
      </c>
    </row>
    <row r="277" spans="2:15" ht="30" customHeight="1">
      <c r="B277" s="70"/>
      <c r="C277" s="70"/>
      <c r="D277" s="70"/>
      <c r="E277" s="164" t="s">
        <v>256</v>
      </c>
      <c r="F277" s="165"/>
      <c r="G277" s="105" t="s">
        <v>87</v>
      </c>
      <c r="H277" s="105" t="s">
        <v>154</v>
      </c>
      <c r="I277" s="105" t="s">
        <v>123</v>
      </c>
      <c r="J277" s="110">
        <v>310</v>
      </c>
      <c r="K277" s="102">
        <f t="shared" si="30"/>
        <v>0</v>
      </c>
      <c r="L277" s="102">
        <v>0</v>
      </c>
      <c r="M277" s="102">
        <f>SUM(H277:I277)</f>
        <v>0</v>
      </c>
      <c r="N277" s="102">
        <v>0</v>
      </c>
      <c r="O277" s="102">
        <v>0</v>
      </c>
    </row>
    <row r="278" spans="2:15" ht="27.75" customHeight="1">
      <c r="B278" s="70"/>
      <c r="C278" s="70"/>
      <c r="D278" s="70"/>
      <c r="E278" s="164" t="s">
        <v>257</v>
      </c>
      <c r="F278" s="165"/>
      <c r="G278" s="105" t="s">
        <v>87</v>
      </c>
      <c r="H278" s="105" t="s">
        <v>154</v>
      </c>
      <c r="I278" s="105" t="s">
        <v>123</v>
      </c>
      <c r="J278" s="110">
        <v>340</v>
      </c>
      <c r="K278" s="102">
        <f t="shared" si="30"/>
        <v>14.3</v>
      </c>
      <c r="L278" s="102">
        <v>0</v>
      </c>
      <c r="M278" s="102">
        <v>10.1</v>
      </c>
      <c r="N278" s="102">
        <v>0</v>
      </c>
      <c r="O278" s="102">
        <v>4.2</v>
      </c>
    </row>
    <row r="279" spans="2:15" ht="64.5" customHeight="1">
      <c r="B279" s="70"/>
      <c r="C279" s="70"/>
      <c r="D279" s="87" t="s">
        <v>46</v>
      </c>
      <c r="E279" s="162" t="s">
        <v>282</v>
      </c>
      <c r="F279" s="163"/>
      <c r="G279" s="66" t="s">
        <v>87</v>
      </c>
      <c r="H279" s="66" t="s">
        <v>283</v>
      </c>
      <c r="I279" s="66"/>
      <c r="J279" s="66"/>
      <c r="K279" s="103">
        <f t="shared" si="30"/>
        <v>2452</v>
      </c>
      <c r="L279" s="103">
        <f>SUM(L280,L283)</f>
        <v>537.8000000000001</v>
      </c>
      <c r="M279" s="103">
        <f>SUM(M280,M283)</f>
        <v>537.9</v>
      </c>
      <c r="N279" s="103">
        <f>SUM(N280,N283)</f>
        <v>838.4000000000001</v>
      </c>
      <c r="O279" s="103">
        <f>SUM(O280,O283)</f>
        <v>537.9</v>
      </c>
    </row>
    <row r="280" spans="2:15" ht="66" customHeight="1">
      <c r="B280" s="70"/>
      <c r="C280" s="70"/>
      <c r="D280" s="10" t="s">
        <v>284</v>
      </c>
      <c r="E280" s="162" t="s">
        <v>285</v>
      </c>
      <c r="F280" s="163"/>
      <c r="G280" s="66" t="s">
        <v>87</v>
      </c>
      <c r="H280" s="66" t="s">
        <v>161</v>
      </c>
      <c r="I280" s="66"/>
      <c r="J280" s="66"/>
      <c r="K280" s="103">
        <f t="shared" si="30"/>
        <v>1975.1000000000001</v>
      </c>
      <c r="L280" s="103">
        <f aca="true" t="shared" si="40" ref="L280:O281">L281</f>
        <v>483.6</v>
      </c>
      <c r="M280" s="103">
        <f t="shared" si="40"/>
        <v>483.7</v>
      </c>
      <c r="N280" s="103">
        <f t="shared" si="40"/>
        <v>524.1</v>
      </c>
      <c r="O280" s="103">
        <f t="shared" si="40"/>
        <v>483.7</v>
      </c>
    </row>
    <row r="281" spans="2:15" ht="12.75" customHeight="1">
      <c r="B281" s="70"/>
      <c r="C281" s="70"/>
      <c r="D281" s="70"/>
      <c r="E281" s="162" t="s">
        <v>124</v>
      </c>
      <c r="F281" s="163"/>
      <c r="G281" s="66" t="s">
        <v>87</v>
      </c>
      <c r="H281" s="66" t="s">
        <v>161</v>
      </c>
      <c r="I281" s="66" t="s">
        <v>123</v>
      </c>
      <c r="J281" s="66"/>
      <c r="K281" s="103">
        <f t="shared" si="30"/>
        <v>1975.1000000000001</v>
      </c>
      <c r="L281" s="103">
        <f t="shared" si="40"/>
        <v>483.6</v>
      </c>
      <c r="M281" s="103">
        <f t="shared" si="40"/>
        <v>483.7</v>
      </c>
      <c r="N281" s="103">
        <f t="shared" si="40"/>
        <v>524.1</v>
      </c>
      <c r="O281" s="103">
        <f t="shared" si="40"/>
        <v>483.7</v>
      </c>
    </row>
    <row r="282" spans="2:15" ht="25.5" customHeight="1">
      <c r="B282" s="70"/>
      <c r="C282" s="70"/>
      <c r="D282" s="70"/>
      <c r="E282" s="164" t="s">
        <v>286</v>
      </c>
      <c r="F282" s="165"/>
      <c r="G282" s="105" t="s">
        <v>87</v>
      </c>
      <c r="H282" s="105" t="s">
        <v>161</v>
      </c>
      <c r="I282" s="105" t="s">
        <v>123</v>
      </c>
      <c r="J282" s="105" t="s">
        <v>287</v>
      </c>
      <c r="K282" s="112">
        <f t="shared" si="30"/>
        <v>1975.1000000000001</v>
      </c>
      <c r="L282" s="112">
        <v>483.6</v>
      </c>
      <c r="M282" s="112">
        <v>483.7</v>
      </c>
      <c r="N282" s="112">
        <v>524.1</v>
      </c>
      <c r="O282" s="112">
        <v>483.7</v>
      </c>
    </row>
    <row r="283" spans="2:15" ht="27" customHeight="1">
      <c r="B283" s="70"/>
      <c r="C283" s="70"/>
      <c r="D283" s="10" t="s">
        <v>288</v>
      </c>
      <c r="E283" s="162" t="s">
        <v>289</v>
      </c>
      <c r="F283" s="163"/>
      <c r="G283" s="66">
        <v>1004</v>
      </c>
      <c r="H283" s="66" t="s">
        <v>160</v>
      </c>
      <c r="I283" s="66"/>
      <c r="J283" s="66"/>
      <c r="K283" s="98">
        <f t="shared" si="30"/>
        <v>476.90000000000003</v>
      </c>
      <c r="L283" s="98">
        <f aca="true" t="shared" si="41" ref="L283:O284">L284</f>
        <v>54.2</v>
      </c>
      <c r="M283" s="98">
        <f t="shared" si="41"/>
        <v>54.2</v>
      </c>
      <c r="N283" s="98">
        <f t="shared" si="41"/>
        <v>314.3</v>
      </c>
      <c r="O283" s="98">
        <f t="shared" si="41"/>
        <v>54.2</v>
      </c>
    </row>
    <row r="284" spans="2:15" ht="51.75" customHeight="1">
      <c r="B284" s="70"/>
      <c r="C284" s="70"/>
      <c r="D284" s="70"/>
      <c r="E284" s="162" t="s">
        <v>124</v>
      </c>
      <c r="F284" s="163"/>
      <c r="G284" s="66" t="s">
        <v>87</v>
      </c>
      <c r="H284" s="66" t="s">
        <v>160</v>
      </c>
      <c r="I284" s="66" t="s">
        <v>123</v>
      </c>
      <c r="J284" s="66"/>
      <c r="K284" s="98">
        <f t="shared" si="30"/>
        <v>476.90000000000003</v>
      </c>
      <c r="L284" s="98">
        <f t="shared" si="41"/>
        <v>54.2</v>
      </c>
      <c r="M284" s="98">
        <f t="shared" si="41"/>
        <v>54.2</v>
      </c>
      <c r="N284" s="98">
        <f t="shared" si="41"/>
        <v>314.3</v>
      </c>
      <c r="O284" s="98">
        <f t="shared" si="41"/>
        <v>54.2</v>
      </c>
    </row>
    <row r="285" spans="2:15" ht="12.75" customHeight="1">
      <c r="B285" s="70"/>
      <c r="C285" s="70"/>
      <c r="D285" s="70"/>
      <c r="E285" s="164" t="s">
        <v>367</v>
      </c>
      <c r="F285" s="165"/>
      <c r="G285" s="105" t="s">
        <v>87</v>
      </c>
      <c r="H285" s="105" t="s">
        <v>160</v>
      </c>
      <c r="I285" s="105" t="s">
        <v>123</v>
      </c>
      <c r="J285" s="105" t="s">
        <v>260</v>
      </c>
      <c r="K285" s="102">
        <f t="shared" si="30"/>
        <v>476.90000000000003</v>
      </c>
      <c r="L285" s="102">
        <v>54.2</v>
      </c>
      <c r="M285" s="102">
        <v>54.2</v>
      </c>
      <c r="N285" s="102">
        <v>314.3</v>
      </c>
      <c r="O285" s="102">
        <v>54.2</v>
      </c>
    </row>
    <row r="286" spans="2:15" ht="12.75">
      <c r="B286" s="70"/>
      <c r="C286" s="70"/>
      <c r="D286" s="70"/>
      <c r="E286" s="108"/>
      <c r="F286" s="109"/>
      <c r="G286" s="105"/>
      <c r="H286" s="105"/>
      <c r="I286" s="105"/>
      <c r="J286" s="105"/>
      <c r="K286" s="102"/>
      <c r="L286" s="102"/>
      <c r="M286" s="102"/>
      <c r="N286" s="102"/>
      <c r="O286" s="102"/>
    </row>
    <row r="287" spans="2:15" ht="12.75">
      <c r="B287" s="70"/>
      <c r="C287" s="70"/>
      <c r="D287" s="70"/>
      <c r="E287" s="162" t="s">
        <v>44</v>
      </c>
      <c r="F287" s="163"/>
      <c r="G287" s="72"/>
      <c r="H287" s="72"/>
      <c r="I287" s="72"/>
      <c r="J287" s="72"/>
      <c r="K287" s="98">
        <f>SUM(L287:O287)</f>
        <v>70726.8</v>
      </c>
      <c r="L287" s="111">
        <f>L44</f>
        <v>10629.3</v>
      </c>
      <c r="M287" s="111">
        <f>M44</f>
        <v>15803.800000000003</v>
      </c>
      <c r="N287" s="111">
        <f>N44</f>
        <v>17300</v>
      </c>
      <c r="O287" s="111">
        <f>O44</f>
        <v>26993.7</v>
      </c>
    </row>
  </sheetData>
  <sheetProtection/>
  <mergeCells count="319">
    <mergeCell ref="C7:E7"/>
    <mergeCell ref="F7:G7"/>
    <mergeCell ref="M1:O3"/>
    <mergeCell ref="E4:G4"/>
    <mergeCell ref="C6:E6"/>
    <mergeCell ref="F6:G6"/>
    <mergeCell ref="C13:E13"/>
    <mergeCell ref="F13:G13"/>
    <mergeCell ref="C8:E8"/>
    <mergeCell ref="F8:G8"/>
    <mergeCell ref="C9:E9"/>
    <mergeCell ref="F9:G9"/>
    <mergeCell ref="C10:E10"/>
    <mergeCell ref="F10:G10"/>
    <mergeCell ref="C11:E11"/>
    <mergeCell ref="F11:G11"/>
    <mergeCell ref="C12:E12"/>
    <mergeCell ref="F12:G12"/>
    <mergeCell ref="C19:E19"/>
    <mergeCell ref="F19:G19"/>
    <mergeCell ref="C14:E14"/>
    <mergeCell ref="F14:G14"/>
    <mergeCell ref="C15:E15"/>
    <mergeCell ref="F15:G15"/>
    <mergeCell ref="C16:E16"/>
    <mergeCell ref="F16:G16"/>
    <mergeCell ref="C17:E17"/>
    <mergeCell ref="F17:G17"/>
    <mergeCell ref="C18:E18"/>
    <mergeCell ref="F18:G18"/>
    <mergeCell ref="C25:E25"/>
    <mergeCell ref="F25:G25"/>
    <mergeCell ref="C20:E20"/>
    <mergeCell ref="F20:G20"/>
    <mergeCell ref="C21:E21"/>
    <mergeCell ref="F21:G21"/>
    <mergeCell ref="C22:E22"/>
    <mergeCell ref="F22:G22"/>
    <mergeCell ref="C23:E23"/>
    <mergeCell ref="F23:G23"/>
    <mergeCell ref="C24:E24"/>
    <mergeCell ref="F24:G24"/>
    <mergeCell ref="C31:E31"/>
    <mergeCell ref="F31:G31"/>
    <mergeCell ref="C26:E26"/>
    <mergeCell ref="F26:G26"/>
    <mergeCell ref="C27:E27"/>
    <mergeCell ref="F27:G27"/>
    <mergeCell ref="C28:E28"/>
    <mergeCell ref="F28:G28"/>
    <mergeCell ref="C29:E29"/>
    <mergeCell ref="F29:G29"/>
    <mergeCell ref="C30:E30"/>
    <mergeCell ref="F30:G30"/>
    <mergeCell ref="C37:E37"/>
    <mergeCell ref="F37:G37"/>
    <mergeCell ref="C32:E32"/>
    <mergeCell ref="F32:G32"/>
    <mergeCell ref="C33:E33"/>
    <mergeCell ref="F33:G33"/>
    <mergeCell ref="C34:E34"/>
    <mergeCell ref="F34:G34"/>
    <mergeCell ref="C35:E35"/>
    <mergeCell ref="F35:G35"/>
    <mergeCell ref="C36:E36"/>
    <mergeCell ref="F36:G36"/>
    <mergeCell ref="B44:F44"/>
    <mergeCell ref="E45:F45"/>
    <mergeCell ref="C38:E38"/>
    <mergeCell ref="F38:G38"/>
    <mergeCell ref="C39:E39"/>
    <mergeCell ref="F39:G39"/>
    <mergeCell ref="C40:E40"/>
    <mergeCell ref="F40:G40"/>
    <mergeCell ref="C41:E41"/>
    <mergeCell ref="F41:G41"/>
    <mergeCell ref="B42:H42"/>
    <mergeCell ref="E43:F43"/>
    <mergeCell ref="E56:F56"/>
    <mergeCell ref="E57:F57"/>
    <mergeCell ref="E46:F46"/>
    <mergeCell ref="E47:F47"/>
    <mergeCell ref="E48:F48"/>
    <mergeCell ref="E49:F49"/>
    <mergeCell ref="E50:F50"/>
    <mergeCell ref="E51:F51"/>
    <mergeCell ref="E52:F52"/>
    <mergeCell ref="E53:F53"/>
    <mergeCell ref="E54:F54"/>
    <mergeCell ref="E55:F55"/>
    <mergeCell ref="E68:F68"/>
    <mergeCell ref="E69:F69"/>
    <mergeCell ref="E58:F58"/>
    <mergeCell ref="E59:F59"/>
    <mergeCell ref="E60:F60"/>
    <mergeCell ref="E61:F61"/>
    <mergeCell ref="E62:F62"/>
    <mergeCell ref="E63:F63"/>
    <mergeCell ref="E64:F64"/>
    <mergeCell ref="E65:F65"/>
    <mergeCell ref="E66:F66"/>
    <mergeCell ref="E67:F67"/>
    <mergeCell ref="E80:F80"/>
    <mergeCell ref="E81:F81"/>
    <mergeCell ref="E70:F70"/>
    <mergeCell ref="E71:F71"/>
    <mergeCell ref="E72:F72"/>
    <mergeCell ref="E73:F73"/>
    <mergeCell ref="E74:F74"/>
    <mergeCell ref="E75:F75"/>
    <mergeCell ref="E76:F76"/>
    <mergeCell ref="E77:F77"/>
    <mergeCell ref="E78:F78"/>
    <mergeCell ref="E79:F79"/>
    <mergeCell ref="E92:F92"/>
    <mergeCell ref="E93:F93"/>
    <mergeCell ref="E82:F82"/>
    <mergeCell ref="E83:F83"/>
    <mergeCell ref="E84:F84"/>
    <mergeCell ref="E85:F85"/>
    <mergeCell ref="E86:F86"/>
    <mergeCell ref="E87:F87"/>
    <mergeCell ref="E88:F88"/>
    <mergeCell ref="E89:F89"/>
    <mergeCell ref="E90:F90"/>
    <mergeCell ref="E91:F91"/>
    <mergeCell ref="E104:F104"/>
    <mergeCell ref="E105:F105"/>
    <mergeCell ref="E94:F94"/>
    <mergeCell ref="E95:F95"/>
    <mergeCell ref="E96:F96"/>
    <mergeCell ref="E97:F97"/>
    <mergeCell ref="E98:F98"/>
    <mergeCell ref="E99:F99"/>
    <mergeCell ref="E100:F100"/>
    <mergeCell ref="E101:F101"/>
    <mergeCell ref="E102:F102"/>
    <mergeCell ref="E103:F103"/>
    <mergeCell ref="E116:F116"/>
    <mergeCell ref="E117:F117"/>
    <mergeCell ref="E106:F106"/>
    <mergeCell ref="E107:F107"/>
    <mergeCell ref="E108:F108"/>
    <mergeCell ref="E109:F109"/>
    <mergeCell ref="E110:F110"/>
    <mergeCell ref="E111:F111"/>
    <mergeCell ref="E112:F112"/>
    <mergeCell ref="E113:F113"/>
    <mergeCell ref="E114:F114"/>
    <mergeCell ref="E115:F115"/>
    <mergeCell ref="E128:F128"/>
    <mergeCell ref="E129:F129"/>
    <mergeCell ref="E118:F118"/>
    <mergeCell ref="E119:F119"/>
    <mergeCell ref="E120:F120"/>
    <mergeCell ref="E121:F121"/>
    <mergeCell ref="E122:F122"/>
    <mergeCell ref="E123:F123"/>
    <mergeCell ref="E124:F124"/>
    <mergeCell ref="E125:F125"/>
    <mergeCell ref="E126:F126"/>
    <mergeCell ref="E127:F127"/>
    <mergeCell ref="E145:F145"/>
    <mergeCell ref="E137:F137"/>
    <mergeCell ref="E130:F130"/>
    <mergeCell ref="E131:F131"/>
    <mergeCell ref="E132:F132"/>
    <mergeCell ref="E133:F133"/>
    <mergeCell ref="E134:F134"/>
    <mergeCell ref="E135:F135"/>
    <mergeCell ref="E152:F152"/>
    <mergeCell ref="E153:F153"/>
    <mergeCell ref="E136:F136"/>
    <mergeCell ref="E140:F140"/>
    <mergeCell ref="E141:F141"/>
    <mergeCell ref="E142:F142"/>
    <mergeCell ref="E146:F146"/>
    <mergeCell ref="E147:F147"/>
    <mergeCell ref="E143:F143"/>
    <mergeCell ref="E144:F144"/>
    <mergeCell ref="E148:F148"/>
    <mergeCell ref="E149:F149"/>
    <mergeCell ref="E150:F150"/>
    <mergeCell ref="E151:F151"/>
    <mergeCell ref="E161:F161"/>
    <mergeCell ref="E162:F162"/>
    <mergeCell ref="E157:F157"/>
    <mergeCell ref="E158:F158"/>
    <mergeCell ref="E159:F159"/>
    <mergeCell ref="E154:F154"/>
    <mergeCell ref="E155:F155"/>
    <mergeCell ref="E156:F156"/>
    <mergeCell ref="E160:F160"/>
    <mergeCell ref="E173:F173"/>
    <mergeCell ref="E174:F174"/>
    <mergeCell ref="E163:F163"/>
    <mergeCell ref="E164:F164"/>
    <mergeCell ref="E165:F165"/>
    <mergeCell ref="E166:F166"/>
    <mergeCell ref="E167:F167"/>
    <mergeCell ref="E168:F168"/>
    <mergeCell ref="E169:F169"/>
    <mergeCell ref="E170:F170"/>
    <mergeCell ref="E171:F171"/>
    <mergeCell ref="E172:F172"/>
    <mergeCell ref="E185:F185"/>
    <mergeCell ref="E186:F186"/>
    <mergeCell ref="E175:F175"/>
    <mergeCell ref="E176:F176"/>
    <mergeCell ref="E177:F177"/>
    <mergeCell ref="E178:F178"/>
    <mergeCell ref="E179:F179"/>
    <mergeCell ref="E180:F180"/>
    <mergeCell ref="E181:F181"/>
    <mergeCell ref="E182:F182"/>
    <mergeCell ref="E183:F183"/>
    <mergeCell ref="E184:F184"/>
    <mergeCell ref="E197:F197"/>
    <mergeCell ref="E198:F198"/>
    <mergeCell ref="E187:F187"/>
    <mergeCell ref="E188:F188"/>
    <mergeCell ref="E189:F189"/>
    <mergeCell ref="E190:F190"/>
    <mergeCell ref="E191:F191"/>
    <mergeCell ref="E192:F192"/>
    <mergeCell ref="E193:F193"/>
    <mergeCell ref="E194:F194"/>
    <mergeCell ref="E195:F195"/>
    <mergeCell ref="E196:F196"/>
    <mergeCell ref="E209:F209"/>
    <mergeCell ref="E210:F210"/>
    <mergeCell ref="E199:F199"/>
    <mergeCell ref="E200:F200"/>
    <mergeCell ref="E201:F201"/>
    <mergeCell ref="E202:F202"/>
    <mergeCell ref="E203:F203"/>
    <mergeCell ref="E204:F204"/>
    <mergeCell ref="E205:F205"/>
    <mergeCell ref="E206:F206"/>
    <mergeCell ref="E207:F207"/>
    <mergeCell ref="E208:F208"/>
    <mergeCell ref="E218:F218"/>
    <mergeCell ref="E219:F219"/>
    <mergeCell ref="E215:F215"/>
    <mergeCell ref="E216:F216"/>
    <mergeCell ref="E217:F217"/>
    <mergeCell ref="E211:F211"/>
    <mergeCell ref="E212:F212"/>
    <mergeCell ref="E213:F213"/>
    <mergeCell ref="E214:F214"/>
    <mergeCell ref="E227:F227"/>
    <mergeCell ref="E228:F228"/>
    <mergeCell ref="E221:F221"/>
    <mergeCell ref="E222:F222"/>
    <mergeCell ref="E223:F223"/>
    <mergeCell ref="E220:F220"/>
    <mergeCell ref="E224:F224"/>
    <mergeCell ref="E225:F225"/>
    <mergeCell ref="E226:F226"/>
    <mergeCell ref="E241:F241"/>
    <mergeCell ref="E242:F242"/>
    <mergeCell ref="E229:F229"/>
    <mergeCell ref="E230:F230"/>
    <mergeCell ref="E231:F231"/>
    <mergeCell ref="B232:F232"/>
    <mergeCell ref="E233:F233"/>
    <mergeCell ref="E234:F234"/>
    <mergeCell ref="E249:F249"/>
    <mergeCell ref="E250:F250"/>
    <mergeCell ref="E235:F235"/>
    <mergeCell ref="E236:F236"/>
    <mergeCell ref="E237:F237"/>
    <mergeCell ref="E238:F238"/>
    <mergeCell ref="E243:F243"/>
    <mergeCell ref="E244:F244"/>
    <mergeCell ref="E239:F239"/>
    <mergeCell ref="E240:F240"/>
    <mergeCell ref="E245:F245"/>
    <mergeCell ref="E246:F246"/>
    <mergeCell ref="E247:F247"/>
    <mergeCell ref="E248:F248"/>
    <mergeCell ref="E261:F261"/>
    <mergeCell ref="E262:F262"/>
    <mergeCell ref="B251:F251"/>
    <mergeCell ref="E252:F252"/>
    <mergeCell ref="E253:F253"/>
    <mergeCell ref="E254:F254"/>
    <mergeCell ref="E255:F255"/>
    <mergeCell ref="E256:F256"/>
    <mergeCell ref="E257:F257"/>
    <mergeCell ref="E258:F258"/>
    <mergeCell ref="E259:F259"/>
    <mergeCell ref="E260:F260"/>
    <mergeCell ref="E285:F285"/>
    <mergeCell ref="E287:F287"/>
    <mergeCell ref="E275:F275"/>
    <mergeCell ref="E276:F276"/>
    <mergeCell ref="E277:F277"/>
    <mergeCell ref="E278:F278"/>
    <mergeCell ref="E279:F279"/>
    <mergeCell ref="E280:F280"/>
    <mergeCell ref="E283:F283"/>
    <mergeCell ref="E284:F284"/>
    <mergeCell ref="E269:F269"/>
    <mergeCell ref="E270:F270"/>
    <mergeCell ref="E271:F271"/>
    <mergeCell ref="E272:F272"/>
    <mergeCell ref="E273:F273"/>
    <mergeCell ref="E274:F274"/>
    <mergeCell ref="E138:F138"/>
    <mergeCell ref="E139:F139"/>
    <mergeCell ref="E281:F281"/>
    <mergeCell ref="E282:F282"/>
    <mergeCell ref="E263:F263"/>
    <mergeCell ref="E264:F264"/>
    <mergeCell ref="E265:F265"/>
    <mergeCell ref="E266:F266"/>
    <mergeCell ref="E267:F267"/>
    <mergeCell ref="E268:F268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255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Otto</dc:creator>
  <cp:keywords/>
  <dc:description/>
  <cp:lastModifiedBy>Косинов</cp:lastModifiedBy>
  <cp:lastPrinted>2012-11-13T12:03:59Z</cp:lastPrinted>
  <dcterms:created xsi:type="dcterms:W3CDTF">2004-01-31T12:47:35Z</dcterms:created>
  <dcterms:modified xsi:type="dcterms:W3CDTF">2012-11-30T09:29:31Z</dcterms:modified>
  <cp:category/>
  <cp:version/>
  <cp:contentType/>
  <cp:contentStatus/>
</cp:coreProperties>
</file>