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4568" yWindow="-60" windowWidth="9552" windowHeight="11016" tabRatio="924" activeTab="5"/>
  </bookViews>
  <sheets>
    <sheet name="Глава МО 0102" sheetId="31" r:id="rId1"/>
    <sheet name="МС 0103" sheetId="28" r:id="rId2"/>
    <sheet name="Депутаты 0103" sheetId="3" r:id="rId3"/>
    <sheet name="Пенсии МА" sheetId="30" r:id="rId4"/>
    <sheet name="Совет МО" sheetId="34" r:id="rId5"/>
    <sheet name="Смета МА с 01.18г" sheetId="37" r:id="rId6"/>
  </sheets>
  <calcPr calcId="125725"/>
</workbook>
</file>

<file path=xl/calcChain.xml><?xml version="1.0" encoding="utf-8"?>
<calcChain xmlns="http://schemas.openxmlformats.org/spreadsheetml/2006/main">
  <c r="E42" i="28"/>
  <c r="E50"/>
  <c r="C18"/>
  <c r="C15" i="31"/>
  <c r="C14"/>
  <c r="F13" i="37"/>
  <c r="G13"/>
  <c r="F16"/>
  <c r="F12" s="1"/>
  <c r="G16"/>
  <c r="F23"/>
  <c r="G23"/>
  <c r="E64"/>
  <c r="E62"/>
  <c r="E59"/>
  <c r="E74"/>
  <c r="E90"/>
  <c r="E83"/>
  <c r="E54"/>
  <c r="E40"/>
  <c r="E23"/>
  <c r="D23"/>
  <c r="C23"/>
  <c r="E16"/>
  <c r="D16"/>
  <c r="E13"/>
  <c r="D13"/>
  <c r="C13"/>
  <c r="E65" i="28"/>
  <c r="G12" i="37" l="1"/>
  <c r="G26" s="1"/>
  <c r="G27" s="1"/>
  <c r="E12"/>
  <c r="E26" s="1"/>
  <c r="E27" s="1"/>
  <c r="D12"/>
  <c r="D26" s="1"/>
  <c r="D27" s="1"/>
  <c r="F26"/>
  <c r="F27" s="1"/>
  <c r="E66"/>
  <c r="C16"/>
  <c r="C12" s="1"/>
  <c r="C25" i="34"/>
  <c r="C24"/>
  <c r="C21"/>
  <c r="C20"/>
  <c r="C19"/>
  <c r="C18"/>
  <c r="G17"/>
  <c r="G26" s="1"/>
  <c r="G28" s="1"/>
  <c r="F17"/>
  <c r="F26" s="1"/>
  <c r="F28" s="1"/>
  <c r="E17"/>
  <c r="D17"/>
  <c r="C17" s="1"/>
  <c r="C15"/>
  <c r="E26"/>
  <c r="E28" s="1"/>
  <c r="D26"/>
  <c r="E57" i="28"/>
  <c r="G22"/>
  <c r="C23"/>
  <c r="C15"/>
  <c r="C26" i="37" l="1"/>
  <c r="C27" s="1"/>
  <c r="D28" i="34"/>
  <c r="C26"/>
  <c r="C28" s="1"/>
  <c r="C14" i="28" l="1"/>
  <c r="C25" i="31" l="1"/>
  <c r="C24"/>
  <c r="C23"/>
  <c r="C22"/>
  <c r="C21"/>
  <c r="C20"/>
  <c r="C19"/>
  <c r="C18"/>
  <c r="C17"/>
  <c r="G16"/>
  <c r="F16"/>
  <c r="E16"/>
  <c r="D16"/>
  <c r="F13"/>
  <c r="G13"/>
  <c r="E13"/>
  <c r="E12" s="1"/>
  <c r="E26" s="1"/>
  <c r="E28" s="1"/>
  <c r="F12" l="1"/>
  <c r="F26" s="1"/>
  <c r="F28" s="1"/>
  <c r="G12"/>
  <c r="G26" s="1"/>
  <c r="G28" s="1"/>
  <c r="C16"/>
  <c r="D13"/>
  <c r="D12" s="1"/>
  <c r="C24" i="30"/>
  <c r="C23"/>
  <c r="C22"/>
  <c r="C21"/>
  <c r="C20"/>
  <c r="C19"/>
  <c r="C18"/>
  <c r="G17"/>
  <c r="F17"/>
  <c r="E17"/>
  <c r="D17"/>
  <c r="C17" s="1"/>
  <c r="C15"/>
  <c r="G25"/>
  <c r="G27" s="1"/>
  <c r="F25"/>
  <c r="F27" s="1"/>
  <c r="E25"/>
  <c r="E27" s="1"/>
  <c r="D25"/>
  <c r="C13" i="31" l="1"/>
  <c r="D26"/>
  <c r="C12"/>
  <c r="D27" i="30"/>
  <c r="D16" i="28"/>
  <c r="E22"/>
  <c r="F22"/>
  <c r="D22"/>
  <c r="D13"/>
  <c r="G13"/>
  <c r="F13"/>
  <c r="E13"/>
  <c r="E16"/>
  <c r="F16"/>
  <c r="G16"/>
  <c r="E62"/>
  <c r="E67" s="1"/>
  <c r="E38"/>
  <c r="C24"/>
  <c r="C21"/>
  <c r="C20"/>
  <c r="C19"/>
  <c r="C17"/>
  <c r="D12" l="1"/>
  <c r="D25" s="1"/>
  <c r="D27" s="1"/>
  <c r="C13"/>
  <c r="D28" i="31"/>
  <c r="C26"/>
  <c r="F12" i="28"/>
  <c r="F25" s="1"/>
  <c r="F27" s="1"/>
  <c r="E12"/>
  <c r="E25" s="1"/>
  <c r="E27" s="1"/>
  <c r="G12"/>
  <c r="G25" s="1"/>
  <c r="G27" s="1"/>
  <c r="C22"/>
  <c r="C16"/>
  <c r="C27" i="30"/>
  <c r="C27" i="28" l="1"/>
  <c r="C25"/>
  <c r="C12"/>
  <c r="C28" i="31"/>
  <c r="E18" i="3" l="1"/>
  <c r="F18"/>
  <c r="G18"/>
  <c r="D18"/>
  <c r="D15" s="1"/>
  <c r="C17"/>
  <c r="C16"/>
  <c r="C19"/>
  <c r="C20"/>
  <c r="C21"/>
  <c r="C22"/>
  <c r="C24"/>
  <c r="C25"/>
  <c r="C26"/>
  <c r="C18" l="1"/>
  <c r="G29"/>
  <c r="F15"/>
  <c r="F27" s="1"/>
  <c r="F29" s="1"/>
  <c r="E29"/>
  <c r="D27"/>
  <c r="D29" s="1"/>
  <c r="C15" l="1"/>
  <c r="C27"/>
  <c r="C29" s="1"/>
</calcChain>
</file>

<file path=xl/comments1.xml><?xml version="1.0" encoding="utf-8"?>
<comments xmlns="http://schemas.openxmlformats.org/spreadsheetml/2006/main">
  <authors>
    <author>Ezhkov</author>
  </authors>
  <commentList>
    <comment ref="G15" authorId="0">
      <text>
        <r>
          <rPr>
            <b/>
            <sz val="8"/>
            <color indexed="81"/>
            <rFont val="Tahoma"/>
            <family val="2"/>
            <charset val="204"/>
          </rPr>
          <t>Ezhkov:</t>
        </r>
        <r>
          <rPr>
            <sz val="8"/>
            <color indexed="81"/>
            <rFont val="Tahoma"/>
            <family val="2"/>
            <charset val="204"/>
          </rPr>
          <t xml:space="preserve">
463392-115374-14626
</t>
        </r>
      </text>
    </comment>
  </commentList>
</comments>
</file>

<file path=xl/sharedStrings.xml><?xml version="1.0" encoding="utf-8"?>
<sst xmlns="http://schemas.openxmlformats.org/spreadsheetml/2006/main" count="351" uniqueCount="145">
  <si>
    <t>Оплата услуг связи</t>
  </si>
  <si>
    <t>Наименование показателей</t>
  </si>
  <si>
    <t>Начисления на зарплату</t>
  </si>
  <si>
    <t>В том числе по кварталам</t>
  </si>
  <si>
    <t>1-й кв.</t>
  </si>
  <si>
    <t>2-й кв.</t>
  </si>
  <si>
    <t>3-й кв.</t>
  </si>
  <si>
    <t>4-й кв.</t>
  </si>
  <si>
    <t>ИТОГО РАСХОДОВ</t>
  </si>
  <si>
    <t>ТЕКУЩИЕ РАСХОДЫ</t>
  </si>
  <si>
    <t>Оплата коммун-ных услуг</t>
  </si>
  <si>
    <t>Оплата трансп услуг</t>
  </si>
  <si>
    <t xml:space="preserve">Утверждена в сумме: </t>
  </si>
  <si>
    <t>Код показателя</t>
  </si>
  <si>
    <t>Итого расходов (тыс. руб)</t>
  </si>
  <si>
    <t xml:space="preserve"> </t>
  </si>
  <si>
    <t>Увеличение стоимости ОС</t>
  </si>
  <si>
    <t>Увеличение стоимости материальных запасов</t>
  </si>
  <si>
    <t>Прочие услуги</t>
  </si>
  <si>
    <t>Оплата услуг</t>
  </si>
  <si>
    <t>Оплата труда муниципальных служащих</t>
  </si>
  <si>
    <t>Пособия по социальной помощи населению</t>
  </si>
  <si>
    <t>Прочие расходы</t>
  </si>
  <si>
    <t xml:space="preserve">Прочие выплаты </t>
  </si>
  <si>
    <t>Цена</t>
  </si>
  <si>
    <t>Стоимость</t>
  </si>
  <si>
    <t>Справочно:</t>
  </si>
  <si>
    <t>Произведены следующие расчеты:</t>
  </si>
  <si>
    <t>Наименование</t>
  </si>
  <si>
    <t>Кол-во</t>
  </si>
  <si>
    <t>ИТОГО</t>
  </si>
  <si>
    <t>Ед. изм.</t>
  </si>
  <si>
    <t>ус.</t>
  </si>
  <si>
    <t xml:space="preserve">расходы по ст.226 </t>
  </si>
  <si>
    <t>Итого расходов по ст. 221</t>
  </si>
  <si>
    <t>Обслуживание компьютерной техники</t>
  </si>
  <si>
    <t>выезд</t>
  </si>
  <si>
    <t>Ремонт  авто</t>
  </si>
  <si>
    <t>ГСМ</t>
  </si>
  <si>
    <t>Итого расходов по ст. 226</t>
  </si>
  <si>
    <t xml:space="preserve">расходы по ст.340  </t>
  </si>
  <si>
    <t>Кол-во/шт</t>
  </si>
  <si>
    <t>цена</t>
  </si>
  <si>
    <t>Итого расходов по ст. 340</t>
  </si>
  <si>
    <t>л.</t>
  </si>
  <si>
    <t>расходы по ст. 310</t>
  </si>
  <si>
    <t>Итого расходов по ст. 310</t>
  </si>
  <si>
    <t>мес</t>
  </si>
  <si>
    <t>Междугородняя связь</t>
  </si>
  <si>
    <t xml:space="preserve">расходы по ст.221 </t>
  </si>
  <si>
    <t>Канцелярские товары</t>
  </si>
  <si>
    <t>___________________________Приплад.М.Ю.</t>
  </si>
  <si>
    <t>Автомойка</t>
  </si>
  <si>
    <t>Работы, услуги по содержанию имущества</t>
  </si>
  <si>
    <t>расходы по ст.213 в соответствии с 212-ФЗ от 24.07.2009г.</t>
  </si>
  <si>
    <t xml:space="preserve">расходы по ст.225 </t>
  </si>
  <si>
    <t>Итого расходов по ст. 225</t>
  </si>
  <si>
    <t xml:space="preserve">расходы по ст. 340 </t>
  </si>
  <si>
    <t>Услуги по предоставлению информационной базы "Консультант плюс"</t>
  </si>
  <si>
    <t>Вывоз отходов</t>
  </si>
  <si>
    <t>Оплата труда и начисления 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</si>
  <si>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</si>
  <si>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</si>
  <si>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</si>
  <si>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Прочие работы, услуги</t>
  </si>
  <si>
    <t>ОСАГО,КАСКО</t>
  </si>
  <si>
    <t>Поступление нефинансовых активов</t>
  </si>
  <si>
    <t>Пенсии,пособия выплачиваемые организациями сектора гос.управления</t>
  </si>
  <si>
    <t>___________________________М.Ю. Приплад</t>
  </si>
  <si>
    <r>
      <t>Мобильная связь,интернет,  П</t>
    </r>
    <r>
      <rPr>
        <sz val="8"/>
        <rFont val="Arial Cyr"/>
        <charset val="204"/>
      </rPr>
      <t>р.Главы МО № ХХ от ХХ.ХХ.13г.</t>
    </r>
  </si>
  <si>
    <t>Почтовые расходы</t>
  </si>
  <si>
    <t>л</t>
  </si>
  <si>
    <t>Питьевая вода</t>
  </si>
  <si>
    <t xml:space="preserve">расходы по ст.290 </t>
  </si>
  <si>
    <t>налог на имущество</t>
  </si>
  <si>
    <t>транспортный налог</t>
  </si>
  <si>
    <t>Обсл.технич.средста охранно-пож.сигнализации</t>
  </si>
  <si>
    <t>Расходы по ст.221:</t>
  </si>
  <si>
    <t>Хоз.товары</t>
  </si>
  <si>
    <t>расходы по ст.223</t>
  </si>
  <si>
    <t>Итого расходов по ст. 223</t>
  </si>
  <si>
    <t>Предст.расходы</t>
  </si>
  <si>
    <t>12 мес.</t>
  </si>
  <si>
    <r>
      <t xml:space="preserve">расходы по ст.310 </t>
    </r>
    <r>
      <rPr>
        <sz val="10"/>
        <rFont val="Arial Cyr"/>
        <charset val="204"/>
      </rPr>
      <t xml:space="preserve">оргтехника,мебель- </t>
    </r>
  </si>
  <si>
    <t>Петербургтеплоэнерго, Водоканал, Ленэнерго</t>
  </si>
  <si>
    <t>Обслуж.1Сбухгалтерия</t>
  </si>
  <si>
    <t>Итого расходы по ст.290</t>
  </si>
  <si>
    <t>Страховка а/м Осаго и КАСКО</t>
  </si>
  <si>
    <t>Мобильная связь, приказ Главы (Мегафон)</t>
  </si>
  <si>
    <t>Картриджи и зап.части</t>
  </si>
  <si>
    <t>кв.</t>
  </si>
  <si>
    <t>Мебель</t>
  </si>
  <si>
    <t>Стац.связь (интернет,тел.факс,(директ телеком)</t>
  </si>
  <si>
    <t>Эл.докум.Аргос</t>
  </si>
  <si>
    <t>___________________________А.А.Мартыненко</t>
  </si>
  <si>
    <t>___________________________ А.А.Мартыненко</t>
  </si>
  <si>
    <t>АРГОС</t>
  </si>
  <si>
    <t>Сопровождение сайта МС</t>
  </si>
  <si>
    <t>Уплата членских взносов Совета МО С-Пб и содержание его органов</t>
  </si>
  <si>
    <t>Содержание</t>
  </si>
  <si>
    <t>Содержание  помещения</t>
  </si>
  <si>
    <t>Катриджи</t>
  </si>
  <si>
    <t xml:space="preserve">Канцтовары </t>
  </si>
  <si>
    <t>Обслуж.дома</t>
  </si>
  <si>
    <t>расходы по ст. 212 с/но ст. 2 Закона Санкт-Петербурга от 06.07.05 № 347-40 "О расчетной единице" с изм. 1400*7=9800 руб./мес</t>
  </si>
  <si>
    <t>Ремонт авто,ТО</t>
  </si>
  <si>
    <t>часы</t>
  </si>
  <si>
    <t>мес.</t>
  </si>
  <si>
    <t>ДМС</t>
  </si>
  <si>
    <t>Сто девять тысяч двести рублей 00 копеек</t>
  </si>
  <si>
    <t>расходы по ст. 263 с/но ст. 2 Закона Санкт-Петербурга от 13.04.11 № 204-50 "О ежемесячной доплате" с изм. 21*1300*0,6=16380*12 руб./мес=196560</t>
  </si>
  <si>
    <t>19*1300*0,6=14820*12=177840</t>
  </si>
  <si>
    <t>Триста семьдесят четыре  тысячи четыреста рублей 00 копеек</t>
  </si>
  <si>
    <t>Диспансеризация</t>
  </si>
  <si>
    <t>Автомобиль</t>
  </si>
  <si>
    <t>Смета расходов на социальное обеспечение населения на 2018 год</t>
  </si>
  <si>
    <t>Всего на 2018 г.</t>
  </si>
  <si>
    <t>система Госфинансы</t>
  </si>
  <si>
    <t>мес.(ИТС)</t>
  </si>
  <si>
    <t>год</t>
  </si>
  <si>
    <t>чел</t>
  </si>
  <si>
    <t>Прочие (семинары,услуги нотариуса,услуги по списанию ОС)</t>
  </si>
  <si>
    <t>шт</t>
  </si>
  <si>
    <t>Моноблоки,мониторы</t>
  </si>
  <si>
    <t>расходы по ст. 211 с/но штатного расписания, приказ Главы МА № 105 от 27.10.2017г.</t>
  </si>
  <si>
    <t>Оплата стационарной связи 2 номера (ростелеком)+ММС +АТС Смольного</t>
  </si>
  <si>
    <t>Смета расходов на содержание администрации местного самоуправления на 2018 год</t>
  </si>
  <si>
    <t>Аванти, связь с администр.</t>
  </si>
  <si>
    <t>Восемдесят четыре тысячи рублей 00 копеек</t>
  </si>
  <si>
    <t>Компенсации депутатаи муниципального совета, осуществляющим свои полномочия на непостоянной основе  на 2018 год</t>
  </si>
  <si>
    <t>Смета расходов насодержание Главы муниципального образования на 2018год</t>
  </si>
  <si>
    <t>Смета расходов на функционирования представительного органа МС на 2018 год</t>
  </si>
  <si>
    <t xml:space="preserve">расходы по ст. 211 с/но штатного расписания, Решение МС  № 9/3 от 26.10.2017г. </t>
  </si>
  <si>
    <t>Тек.ремонт Льва Толстого 5</t>
  </si>
  <si>
    <t>Ком.расходы</t>
  </si>
  <si>
    <t>Двадцать три  миллиона шестнадцать тысяч семьсот  рублей 00 копеек</t>
  </si>
  <si>
    <t>расходы по ст. 211 с/но штатного расписания, Решением МС №9/3 от 26.10.2017г.</t>
  </si>
  <si>
    <t>Один миллион двести двадцать три тысячи четыреста рублей 00 копеек</t>
  </si>
  <si>
    <t>Три миллиона восемьсот тринадцать тысяч триста рублей 00 копеек</t>
  </si>
  <si>
    <t xml:space="preserve">Стационарная связь  </t>
  </si>
  <si>
    <t xml:space="preserve">расходы по ст.222 </t>
  </si>
  <si>
    <t>Прездные( ком.расходы)</t>
  </si>
  <si>
    <r>
      <rPr>
        <b/>
        <sz val="10"/>
        <rFont val="Arial Cyr"/>
        <charset val="204"/>
      </rPr>
      <t>расходы по ст.290</t>
    </r>
    <r>
      <rPr>
        <sz val="10"/>
        <rFont val="Arial Cyr"/>
        <charset val="204"/>
      </rPr>
      <t xml:space="preserve"> (предст.расх. 1500 р./мес),цвет.продукция -40 000руб</t>
    </r>
  </si>
  <si>
    <r>
      <rPr>
        <b/>
        <sz val="10"/>
        <rFont val="Arial Cyr"/>
        <charset val="204"/>
      </rPr>
      <t>100 000,00</t>
    </r>
    <r>
      <rPr>
        <sz val="10"/>
        <rFont val="Arial Cyr"/>
        <charset val="204"/>
      </rPr>
      <t xml:space="preserve"> руб./год</t>
    </r>
  </si>
  <si>
    <t>Расх.материалы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</si>
</sst>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0" fillId="0" borderId="0" xfId="0" applyFill="1" applyBorder="1"/>
    <xf numFmtId="0" fontId="0" fillId="0" borderId="1" xfId="0" applyFill="1" applyBorder="1"/>
    <xf numFmtId="164" fontId="0" fillId="0" borderId="0" xfId="0" applyNumberForma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/>
    <xf numFmtId="0" fontId="0" fillId="0" borderId="0" xfId="0" applyBorder="1"/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/>
    <xf numFmtId="1" fontId="0" fillId="0" borderId="1" xfId="0" applyNumberFormat="1" applyBorder="1" applyAlignment="1">
      <alignment vertical="justify"/>
    </xf>
    <xf numFmtId="0" fontId="2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/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0" xfId="0" applyFont="1"/>
    <xf numFmtId="0" fontId="12" fillId="0" borderId="1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0" fillId="0" borderId="0" xfId="0" applyAlignment="1">
      <alignment horizontal="left" vertical="center" wrapText="1"/>
    </xf>
    <xf numFmtId="0" fontId="13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10" fillId="0" borderId="0" xfId="0" applyFont="1" applyFill="1" applyBorder="1" applyAlignment="1">
      <alignment vertical="justify"/>
    </xf>
    <xf numFmtId="0" fontId="12" fillId="0" borderId="0" xfId="0" applyFont="1" applyBorder="1" applyAlignment="1">
      <alignment horizontal="right" wrapText="1"/>
    </xf>
    <xf numFmtId="0" fontId="11" fillId="0" borderId="0" xfId="0" applyFont="1" applyBorder="1"/>
    <xf numFmtId="1" fontId="13" fillId="0" borderId="0" xfId="0" applyNumberFormat="1" applyFont="1" applyBorder="1"/>
    <xf numFmtId="0" fontId="13" fillId="0" borderId="0" xfId="0" applyFont="1" applyBorder="1"/>
    <xf numFmtId="0" fontId="13" fillId="0" borderId="1" xfId="0" applyFont="1" applyBorder="1" applyAlignment="1">
      <alignment horizontal="right" wrapText="1"/>
    </xf>
    <xf numFmtId="0" fontId="13" fillId="0" borderId="1" xfId="0" applyFont="1" applyFill="1" applyBorder="1" applyAlignment="1">
      <alignment vertical="justify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topLeftCell="A7" zoomScaleSheetLayoutView="100" workbookViewId="0">
      <selection activeCell="J20" sqref="J20"/>
    </sheetView>
  </sheetViews>
  <sheetFormatPr defaultRowHeight="13.2"/>
  <cols>
    <col min="1" max="1" width="26.44140625" bestFit="1" customWidth="1"/>
    <col min="2" max="3" width="9.5546875" customWidth="1"/>
    <col min="4" max="4" width="9.44140625" customWidth="1"/>
    <col min="5" max="5" width="8.6640625" customWidth="1"/>
    <col min="6" max="6" width="9.5546875" customWidth="1"/>
  </cols>
  <sheetData>
    <row r="1" spans="1:8">
      <c r="A1" s="112" t="s">
        <v>12</v>
      </c>
      <c r="B1" s="112"/>
      <c r="C1" s="112"/>
      <c r="D1" s="112"/>
      <c r="E1" s="62"/>
      <c r="F1" s="62"/>
      <c r="G1" s="62"/>
    </row>
    <row r="2" spans="1:8" ht="27.75" customHeight="1">
      <c r="A2" s="113" t="s">
        <v>137</v>
      </c>
      <c r="B2" s="113"/>
      <c r="C2" s="113"/>
      <c r="D2" s="113"/>
      <c r="E2" s="20"/>
      <c r="F2" s="20"/>
      <c r="G2" s="25"/>
      <c r="H2" s="20"/>
    </row>
    <row r="3" spans="1:8">
      <c r="A3" s="114"/>
      <c r="B3" s="114"/>
      <c r="C3" s="114"/>
      <c r="D3" s="113"/>
      <c r="E3" s="113"/>
      <c r="F3" s="113"/>
      <c r="G3" s="62"/>
    </row>
    <row r="4" spans="1:8">
      <c r="A4" s="112" t="s">
        <v>68</v>
      </c>
      <c r="B4" s="112"/>
      <c r="C4" s="112"/>
      <c r="D4" s="62"/>
      <c r="E4" s="62"/>
      <c r="F4" s="62"/>
      <c r="G4" s="62"/>
    </row>
    <row r="5" spans="1:8">
      <c r="A5" s="111"/>
      <c r="B5" s="111"/>
      <c r="C5" s="111"/>
      <c r="D5" s="111"/>
      <c r="E5" s="111"/>
      <c r="F5" s="111"/>
      <c r="G5" s="111"/>
    </row>
    <row r="6" spans="1:8">
      <c r="A6" s="115" t="s">
        <v>130</v>
      </c>
      <c r="B6" s="115"/>
      <c r="C6" s="115"/>
      <c r="D6" s="115"/>
      <c r="E6" s="115"/>
      <c r="F6" s="115"/>
      <c r="G6" s="115"/>
    </row>
    <row r="7" spans="1:8">
      <c r="A7" s="14"/>
      <c r="B7" s="15"/>
      <c r="C7" s="15"/>
      <c r="D7" s="15"/>
      <c r="E7" s="15"/>
      <c r="F7" s="15"/>
      <c r="G7" s="16"/>
    </row>
    <row r="8" spans="1:8">
      <c r="A8" s="4"/>
      <c r="B8" s="2"/>
      <c r="C8" s="2"/>
      <c r="D8" s="6"/>
      <c r="E8" s="8"/>
      <c r="F8" s="8"/>
      <c r="G8" s="7"/>
    </row>
    <row r="9" spans="1:8" ht="12.75" customHeight="1">
      <c r="A9" s="9" t="s">
        <v>1</v>
      </c>
      <c r="B9" s="116" t="s">
        <v>13</v>
      </c>
      <c r="C9" s="116" t="s">
        <v>116</v>
      </c>
      <c r="D9" s="118" t="s">
        <v>3</v>
      </c>
      <c r="E9" s="119"/>
      <c r="F9" s="118"/>
      <c r="G9" s="119"/>
    </row>
    <row r="10" spans="1:8">
      <c r="A10" s="5"/>
      <c r="B10" s="117"/>
      <c r="C10" s="117"/>
      <c r="D10" s="61" t="s">
        <v>4</v>
      </c>
      <c r="E10" s="61" t="s">
        <v>5</v>
      </c>
      <c r="F10" s="61" t="s">
        <v>6</v>
      </c>
      <c r="G10" s="61" t="s">
        <v>7</v>
      </c>
    </row>
    <row r="11" spans="1:8">
      <c r="A11" s="2"/>
      <c r="B11" s="2"/>
      <c r="C11" s="2"/>
      <c r="D11" s="2"/>
      <c r="E11" s="61"/>
      <c r="F11" s="2"/>
      <c r="G11" s="2"/>
    </row>
    <row r="12" spans="1:8">
      <c r="A12" s="3" t="s">
        <v>9</v>
      </c>
      <c r="B12" s="61">
        <v>200</v>
      </c>
      <c r="C12" s="10">
        <f t="shared" ref="C12:C25" si="0">SUM(D12:G12)</f>
        <v>1223400</v>
      </c>
      <c r="D12" s="10">
        <f>SUM(D13,D16,D22,D23)</f>
        <v>306300</v>
      </c>
      <c r="E12" s="10">
        <f t="shared" ref="E12:G12" si="1">SUM(E13,E16,E22,E23)</f>
        <v>306500</v>
      </c>
      <c r="F12" s="10">
        <f t="shared" si="1"/>
        <v>306300</v>
      </c>
      <c r="G12" s="10">
        <f t="shared" si="1"/>
        <v>304300</v>
      </c>
    </row>
    <row r="13" spans="1:8" ht="39.6">
      <c r="A13" s="21" t="s">
        <v>60</v>
      </c>
      <c r="B13" s="61">
        <v>210</v>
      </c>
      <c r="C13" s="10">
        <f t="shared" si="0"/>
        <v>1223400</v>
      </c>
      <c r="D13" s="10">
        <f>SUM(D14:D15)</f>
        <v>306300</v>
      </c>
      <c r="E13" s="10">
        <f t="shared" ref="E13:G13" si="2">SUM(E14:E15)</f>
        <v>306500</v>
      </c>
      <c r="F13" s="10">
        <f t="shared" si="2"/>
        <v>306300</v>
      </c>
      <c r="G13" s="10">
        <f t="shared" si="2"/>
        <v>304300</v>
      </c>
    </row>
    <row r="14" spans="1:8">
      <c r="A14" s="21" t="s">
        <v>61</v>
      </c>
      <c r="B14" s="61">
        <v>211</v>
      </c>
      <c r="C14" s="10">
        <f t="shared" si="0"/>
        <v>942600</v>
      </c>
      <c r="D14" s="10">
        <v>235600</v>
      </c>
      <c r="E14" s="10">
        <v>235700</v>
      </c>
      <c r="F14" s="10">
        <v>235600</v>
      </c>
      <c r="G14" s="10">
        <v>235700</v>
      </c>
    </row>
    <row r="15" spans="1:8" ht="26.4">
      <c r="A15" s="21" t="s">
        <v>62</v>
      </c>
      <c r="B15" s="61">
        <v>213</v>
      </c>
      <c r="C15" s="10">
        <f t="shared" si="0"/>
        <v>280800</v>
      </c>
      <c r="D15" s="10">
        <v>70700</v>
      </c>
      <c r="E15" s="10">
        <v>70800</v>
      </c>
      <c r="F15" s="10">
        <v>70700</v>
      </c>
      <c r="G15" s="10">
        <v>68600</v>
      </c>
    </row>
    <row r="16" spans="1:8">
      <c r="A16" s="3" t="s">
        <v>63</v>
      </c>
      <c r="B16" s="61">
        <v>220</v>
      </c>
      <c r="C16" s="10">
        <f t="shared" si="0"/>
        <v>0</v>
      </c>
      <c r="D16" s="10">
        <f>SUM(D17:D21)</f>
        <v>0</v>
      </c>
      <c r="E16" s="10">
        <f>SUM(E17:E21)</f>
        <v>0</v>
      </c>
      <c r="F16" s="10">
        <f>SUM(F17:F21)</f>
        <v>0</v>
      </c>
      <c r="G16" s="10">
        <f>SUM(G17:G21)</f>
        <v>0</v>
      </c>
    </row>
    <row r="17" spans="1:7">
      <c r="A17" s="3" t="s">
        <v>0</v>
      </c>
      <c r="B17" s="61">
        <v>221</v>
      </c>
      <c r="C17" s="10">
        <f t="shared" si="0"/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>
      <c r="A18" s="3" t="s">
        <v>11</v>
      </c>
      <c r="B18" s="61">
        <v>222</v>
      </c>
      <c r="C18" s="10">
        <f t="shared" si="0"/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>
      <c r="A19" s="3" t="s">
        <v>10</v>
      </c>
      <c r="B19" s="61">
        <v>223</v>
      </c>
      <c r="C19" s="10">
        <f t="shared" si="0"/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26.4">
      <c r="A20" s="21" t="s">
        <v>53</v>
      </c>
      <c r="B20" s="61">
        <v>225</v>
      </c>
      <c r="C20" s="10">
        <f t="shared" si="0"/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>
      <c r="A21" s="3" t="s">
        <v>64</v>
      </c>
      <c r="B21" s="61">
        <v>226</v>
      </c>
      <c r="C21" s="10">
        <f t="shared" si="0"/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26.4">
      <c r="A22" s="21" t="s">
        <v>21</v>
      </c>
      <c r="B22" s="61">
        <v>262</v>
      </c>
      <c r="C22" s="10">
        <f t="shared" si="0"/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>
      <c r="A23" s="21" t="s">
        <v>22</v>
      </c>
      <c r="B23" s="61">
        <v>290</v>
      </c>
      <c r="C23" s="10">
        <f t="shared" si="0"/>
        <v>0</v>
      </c>
      <c r="D23" s="10">
        <v>0</v>
      </c>
      <c r="E23" s="10"/>
      <c r="F23" s="10">
        <v>0</v>
      </c>
      <c r="G23" s="10"/>
    </row>
    <row r="24" spans="1:7">
      <c r="A24" s="3" t="s">
        <v>16</v>
      </c>
      <c r="B24" s="61">
        <v>310</v>
      </c>
      <c r="C24" s="10">
        <f t="shared" si="0"/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26.4">
      <c r="A25" s="21" t="s">
        <v>17</v>
      </c>
      <c r="B25" s="61">
        <v>340</v>
      </c>
      <c r="C25" s="10">
        <f t="shared" si="0"/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>
      <c r="A26" s="3" t="s">
        <v>8</v>
      </c>
      <c r="B26" s="61"/>
      <c r="C26" s="10">
        <f>ROUND(SUM(D26:G26),0)</f>
        <v>1223400</v>
      </c>
      <c r="D26" s="10">
        <f>SUM(D12,D24,D25)</f>
        <v>306300</v>
      </c>
      <c r="E26" s="10">
        <f>SUM(E12,E24,E25)</f>
        <v>306500</v>
      </c>
      <c r="F26" s="10">
        <f>SUM(F12,F24,F25)</f>
        <v>306300</v>
      </c>
      <c r="G26" s="10">
        <f>SUM(G12,G24,G25)</f>
        <v>304300</v>
      </c>
    </row>
    <row r="27" spans="1:7">
      <c r="A27" s="120"/>
      <c r="B27" s="121"/>
      <c r="C27" s="121"/>
      <c r="D27" s="121"/>
      <c r="E27" s="121"/>
      <c r="F27" s="121"/>
      <c r="G27" s="122"/>
    </row>
    <row r="28" spans="1:7">
      <c r="A28" s="18" t="s">
        <v>14</v>
      </c>
      <c r="B28" s="61"/>
      <c r="C28" s="23">
        <f>C26/1000</f>
        <v>1223.4000000000001</v>
      </c>
      <c r="D28" s="23">
        <f>D26/1000</f>
        <v>306.3</v>
      </c>
      <c r="E28" s="23">
        <f>E26/1000</f>
        <v>306.5</v>
      </c>
      <c r="F28" s="23">
        <f>F26/1000</f>
        <v>306.3</v>
      </c>
      <c r="G28" s="23">
        <f>G26/1000</f>
        <v>304.3</v>
      </c>
    </row>
    <row r="29" spans="1:7">
      <c r="A29" s="17"/>
      <c r="B29" s="63"/>
      <c r="C29" s="63"/>
      <c r="D29" s="63"/>
      <c r="E29" s="63"/>
      <c r="F29" s="19"/>
      <c r="G29" s="63" t="s">
        <v>15</v>
      </c>
    </row>
    <row r="30" spans="1:7">
      <c r="A30" t="s">
        <v>26</v>
      </c>
    </row>
    <row r="31" spans="1:7">
      <c r="A31" t="s">
        <v>27</v>
      </c>
    </row>
    <row r="32" spans="1:7">
      <c r="A32" t="s">
        <v>136</v>
      </c>
    </row>
    <row r="33" spans="1:1">
      <c r="A33" t="s">
        <v>54</v>
      </c>
    </row>
  </sheetData>
  <dataConsolidate/>
  <mergeCells count="11">
    <mergeCell ref="A6:G6"/>
    <mergeCell ref="B9:B10"/>
    <mergeCell ref="C9:C10"/>
    <mergeCell ref="D9:G9"/>
    <mergeCell ref="A27:G27"/>
    <mergeCell ref="A5:G5"/>
    <mergeCell ref="A1:D1"/>
    <mergeCell ref="A2:D2"/>
    <mergeCell ref="A3:C3"/>
    <mergeCell ref="D3:F3"/>
    <mergeCell ref="A4:C4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67"/>
  <sheetViews>
    <sheetView topLeftCell="A10" zoomScaleSheetLayoutView="100" workbookViewId="0">
      <selection activeCell="E69" sqref="E69"/>
    </sheetView>
  </sheetViews>
  <sheetFormatPr defaultRowHeight="13.2"/>
  <cols>
    <col min="1" max="1" width="25.6640625" customWidth="1"/>
    <col min="2" max="2" width="10.5546875" customWidth="1"/>
    <col min="3" max="3" width="9.5546875" customWidth="1"/>
    <col min="4" max="4" width="8" customWidth="1"/>
    <col min="5" max="5" width="10.5546875" customWidth="1"/>
    <col min="6" max="6" width="9.5546875" customWidth="1"/>
    <col min="257" max="257" width="25.6640625" customWidth="1"/>
    <col min="258" max="258" width="10.5546875" customWidth="1"/>
    <col min="259" max="259" width="9.5546875" customWidth="1"/>
    <col min="260" max="260" width="8.33203125" customWidth="1"/>
    <col min="261" max="261" width="10" customWidth="1"/>
    <col min="262" max="262" width="9.5546875" customWidth="1"/>
    <col min="513" max="513" width="25.6640625" customWidth="1"/>
    <col min="514" max="514" width="10.5546875" customWidth="1"/>
    <col min="515" max="515" width="9.5546875" customWidth="1"/>
    <col min="516" max="516" width="8.33203125" customWidth="1"/>
    <col min="517" max="517" width="10" customWidth="1"/>
    <col min="518" max="518" width="9.5546875" customWidth="1"/>
    <col min="769" max="769" width="25.6640625" customWidth="1"/>
    <col min="770" max="770" width="10.5546875" customWidth="1"/>
    <col min="771" max="771" width="9.5546875" customWidth="1"/>
    <col min="772" max="772" width="8.33203125" customWidth="1"/>
    <col min="773" max="773" width="10" customWidth="1"/>
    <col min="774" max="774" width="9.5546875" customWidth="1"/>
    <col min="1025" max="1025" width="25.6640625" customWidth="1"/>
    <col min="1026" max="1026" width="10.5546875" customWidth="1"/>
    <col min="1027" max="1027" width="9.5546875" customWidth="1"/>
    <col min="1028" max="1028" width="8.33203125" customWidth="1"/>
    <col min="1029" max="1029" width="10" customWidth="1"/>
    <col min="1030" max="1030" width="9.5546875" customWidth="1"/>
    <col min="1281" max="1281" width="25.6640625" customWidth="1"/>
    <col min="1282" max="1282" width="10.5546875" customWidth="1"/>
    <col min="1283" max="1283" width="9.5546875" customWidth="1"/>
    <col min="1284" max="1284" width="8.33203125" customWidth="1"/>
    <col min="1285" max="1285" width="10" customWidth="1"/>
    <col min="1286" max="1286" width="9.5546875" customWidth="1"/>
    <col min="1537" max="1537" width="25.6640625" customWidth="1"/>
    <col min="1538" max="1538" width="10.5546875" customWidth="1"/>
    <col min="1539" max="1539" width="9.5546875" customWidth="1"/>
    <col min="1540" max="1540" width="8.33203125" customWidth="1"/>
    <col min="1541" max="1541" width="10" customWidth="1"/>
    <col min="1542" max="1542" width="9.5546875" customWidth="1"/>
    <col min="1793" max="1793" width="25.6640625" customWidth="1"/>
    <col min="1794" max="1794" width="10.5546875" customWidth="1"/>
    <col min="1795" max="1795" width="9.5546875" customWidth="1"/>
    <col min="1796" max="1796" width="8.33203125" customWidth="1"/>
    <col min="1797" max="1797" width="10" customWidth="1"/>
    <col min="1798" max="1798" width="9.5546875" customWidth="1"/>
    <col min="2049" max="2049" width="25.6640625" customWidth="1"/>
    <col min="2050" max="2050" width="10.5546875" customWidth="1"/>
    <col min="2051" max="2051" width="9.5546875" customWidth="1"/>
    <col min="2052" max="2052" width="8.33203125" customWidth="1"/>
    <col min="2053" max="2053" width="10" customWidth="1"/>
    <col min="2054" max="2054" width="9.5546875" customWidth="1"/>
    <col min="2305" max="2305" width="25.6640625" customWidth="1"/>
    <col min="2306" max="2306" width="10.5546875" customWidth="1"/>
    <col min="2307" max="2307" width="9.5546875" customWidth="1"/>
    <col min="2308" max="2308" width="8.33203125" customWidth="1"/>
    <col min="2309" max="2309" width="10" customWidth="1"/>
    <col min="2310" max="2310" width="9.5546875" customWidth="1"/>
    <col min="2561" max="2561" width="25.6640625" customWidth="1"/>
    <col min="2562" max="2562" width="10.5546875" customWidth="1"/>
    <col min="2563" max="2563" width="9.5546875" customWidth="1"/>
    <col min="2564" max="2564" width="8.33203125" customWidth="1"/>
    <col min="2565" max="2565" width="10" customWidth="1"/>
    <col min="2566" max="2566" width="9.5546875" customWidth="1"/>
    <col min="2817" max="2817" width="25.6640625" customWidth="1"/>
    <col min="2818" max="2818" width="10.5546875" customWidth="1"/>
    <col min="2819" max="2819" width="9.5546875" customWidth="1"/>
    <col min="2820" max="2820" width="8.33203125" customWidth="1"/>
    <col min="2821" max="2821" width="10" customWidth="1"/>
    <col min="2822" max="2822" width="9.5546875" customWidth="1"/>
    <col min="3073" max="3073" width="25.6640625" customWidth="1"/>
    <col min="3074" max="3074" width="10.5546875" customWidth="1"/>
    <col min="3075" max="3075" width="9.5546875" customWidth="1"/>
    <col min="3076" max="3076" width="8.33203125" customWidth="1"/>
    <col min="3077" max="3077" width="10" customWidth="1"/>
    <col min="3078" max="3078" width="9.5546875" customWidth="1"/>
    <col min="3329" max="3329" width="25.6640625" customWidth="1"/>
    <col min="3330" max="3330" width="10.5546875" customWidth="1"/>
    <col min="3331" max="3331" width="9.5546875" customWidth="1"/>
    <col min="3332" max="3332" width="8.33203125" customWidth="1"/>
    <col min="3333" max="3333" width="10" customWidth="1"/>
    <col min="3334" max="3334" width="9.5546875" customWidth="1"/>
    <col min="3585" max="3585" width="25.6640625" customWidth="1"/>
    <col min="3586" max="3586" width="10.5546875" customWidth="1"/>
    <col min="3587" max="3587" width="9.5546875" customWidth="1"/>
    <col min="3588" max="3588" width="8.33203125" customWidth="1"/>
    <col min="3589" max="3589" width="10" customWidth="1"/>
    <col min="3590" max="3590" width="9.5546875" customWidth="1"/>
    <col min="3841" max="3841" width="25.6640625" customWidth="1"/>
    <col min="3842" max="3842" width="10.5546875" customWidth="1"/>
    <col min="3843" max="3843" width="9.5546875" customWidth="1"/>
    <col min="3844" max="3844" width="8.33203125" customWidth="1"/>
    <col min="3845" max="3845" width="10" customWidth="1"/>
    <col min="3846" max="3846" width="9.5546875" customWidth="1"/>
    <col min="4097" max="4097" width="25.6640625" customWidth="1"/>
    <col min="4098" max="4098" width="10.5546875" customWidth="1"/>
    <col min="4099" max="4099" width="9.5546875" customWidth="1"/>
    <col min="4100" max="4100" width="8.33203125" customWidth="1"/>
    <col min="4101" max="4101" width="10" customWidth="1"/>
    <col min="4102" max="4102" width="9.5546875" customWidth="1"/>
    <col min="4353" max="4353" width="25.6640625" customWidth="1"/>
    <col min="4354" max="4354" width="10.5546875" customWidth="1"/>
    <col min="4355" max="4355" width="9.5546875" customWidth="1"/>
    <col min="4356" max="4356" width="8.33203125" customWidth="1"/>
    <col min="4357" max="4357" width="10" customWidth="1"/>
    <col min="4358" max="4358" width="9.5546875" customWidth="1"/>
    <col min="4609" max="4609" width="25.6640625" customWidth="1"/>
    <col min="4610" max="4610" width="10.5546875" customWidth="1"/>
    <col min="4611" max="4611" width="9.5546875" customWidth="1"/>
    <col min="4612" max="4612" width="8.33203125" customWidth="1"/>
    <col min="4613" max="4613" width="10" customWidth="1"/>
    <col min="4614" max="4614" width="9.5546875" customWidth="1"/>
    <col min="4865" max="4865" width="25.6640625" customWidth="1"/>
    <col min="4866" max="4866" width="10.5546875" customWidth="1"/>
    <col min="4867" max="4867" width="9.5546875" customWidth="1"/>
    <col min="4868" max="4868" width="8.33203125" customWidth="1"/>
    <col min="4869" max="4869" width="10" customWidth="1"/>
    <col min="4870" max="4870" width="9.5546875" customWidth="1"/>
    <col min="5121" max="5121" width="25.6640625" customWidth="1"/>
    <col min="5122" max="5122" width="10.5546875" customWidth="1"/>
    <col min="5123" max="5123" width="9.5546875" customWidth="1"/>
    <col min="5124" max="5124" width="8.33203125" customWidth="1"/>
    <col min="5125" max="5125" width="10" customWidth="1"/>
    <col min="5126" max="5126" width="9.5546875" customWidth="1"/>
    <col min="5377" max="5377" width="25.6640625" customWidth="1"/>
    <col min="5378" max="5378" width="10.5546875" customWidth="1"/>
    <col min="5379" max="5379" width="9.5546875" customWidth="1"/>
    <col min="5380" max="5380" width="8.33203125" customWidth="1"/>
    <col min="5381" max="5381" width="10" customWidth="1"/>
    <col min="5382" max="5382" width="9.5546875" customWidth="1"/>
    <col min="5633" max="5633" width="25.6640625" customWidth="1"/>
    <col min="5634" max="5634" width="10.5546875" customWidth="1"/>
    <col min="5635" max="5635" width="9.5546875" customWidth="1"/>
    <col min="5636" max="5636" width="8.33203125" customWidth="1"/>
    <col min="5637" max="5637" width="10" customWidth="1"/>
    <col min="5638" max="5638" width="9.5546875" customWidth="1"/>
    <col min="5889" max="5889" width="25.6640625" customWidth="1"/>
    <col min="5890" max="5890" width="10.5546875" customWidth="1"/>
    <col min="5891" max="5891" width="9.5546875" customWidth="1"/>
    <col min="5892" max="5892" width="8.33203125" customWidth="1"/>
    <col min="5893" max="5893" width="10" customWidth="1"/>
    <col min="5894" max="5894" width="9.5546875" customWidth="1"/>
    <col min="6145" max="6145" width="25.6640625" customWidth="1"/>
    <col min="6146" max="6146" width="10.5546875" customWidth="1"/>
    <col min="6147" max="6147" width="9.5546875" customWidth="1"/>
    <col min="6148" max="6148" width="8.33203125" customWidth="1"/>
    <col min="6149" max="6149" width="10" customWidth="1"/>
    <col min="6150" max="6150" width="9.5546875" customWidth="1"/>
    <col min="6401" max="6401" width="25.6640625" customWidth="1"/>
    <col min="6402" max="6402" width="10.5546875" customWidth="1"/>
    <col min="6403" max="6403" width="9.5546875" customWidth="1"/>
    <col min="6404" max="6404" width="8.33203125" customWidth="1"/>
    <col min="6405" max="6405" width="10" customWidth="1"/>
    <col min="6406" max="6406" width="9.5546875" customWidth="1"/>
    <col min="6657" max="6657" width="25.6640625" customWidth="1"/>
    <col min="6658" max="6658" width="10.5546875" customWidth="1"/>
    <col min="6659" max="6659" width="9.5546875" customWidth="1"/>
    <col min="6660" max="6660" width="8.33203125" customWidth="1"/>
    <col min="6661" max="6661" width="10" customWidth="1"/>
    <col min="6662" max="6662" width="9.5546875" customWidth="1"/>
    <col min="6913" max="6913" width="25.6640625" customWidth="1"/>
    <col min="6914" max="6914" width="10.5546875" customWidth="1"/>
    <col min="6915" max="6915" width="9.5546875" customWidth="1"/>
    <col min="6916" max="6916" width="8.33203125" customWidth="1"/>
    <col min="6917" max="6917" width="10" customWidth="1"/>
    <col min="6918" max="6918" width="9.5546875" customWidth="1"/>
    <col min="7169" max="7169" width="25.6640625" customWidth="1"/>
    <col min="7170" max="7170" width="10.5546875" customWidth="1"/>
    <col min="7171" max="7171" width="9.5546875" customWidth="1"/>
    <col min="7172" max="7172" width="8.33203125" customWidth="1"/>
    <col min="7173" max="7173" width="10" customWidth="1"/>
    <col min="7174" max="7174" width="9.5546875" customWidth="1"/>
    <col min="7425" max="7425" width="25.6640625" customWidth="1"/>
    <col min="7426" max="7426" width="10.5546875" customWidth="1"/>
    <col min="7427" max="7427" width="9.5546875" customWidth="1"/>
    <col min="7428" max="7428" width="8.33203125" customWidth="1"/>
    <col min="7429" max="7429" width="10" customWidth="1"/>
    <col min="7430" max="7430" width="9.5546875" customWidth="1"/>
    <col min="7681" max="7681" width="25.6640625" customWidth="1"/>
    <col min="7682" max="7682" width="10.5546875" customWidth="1"/>
    <col min="7683" max="7683" width="9.5546875" customWidth="1"/>
    <col min="7684" max="7684" width="8.33203125" customWidth="1"/>
    <col min="7685" max="7685" width="10" customWidth="1"/>
    <col min="7686" max="7686" width="9.5546875" customWidth="1"/>
    <col min="7937" max="7937" width="25.6640625" customWidth="1"/>
    <col min="7938" max="7938" width="10.5546875" customWidth="1"/>
    <col min="7939" max="7939" width="9.5546875" customWidth="1"/>
    <col min="7940" max="7940" width="8.33203125" customWidth="1"/>
    <col min="7941" max="7941" width="10" customWidth="1"/>
    <col min="7942" max="7942" width="9.5546875" customWidth="1"/>
    <col min="8193" max="8193" width="25.6640625" customWidth="1"/>
    <col min="8194" max="8194" width="10.5546875" customWidth="1"/>
    <col min="8195" max="8195" width="9.5546875" customWidth="1"/>
    <col min="8196" max="8196" width="8.33203125" customWidth="1"/>
    <col min="8197" max="8197" width="10" customWidth="1"/>
    <col min="8198" max="8198" width="9.5546875" customWidth="1"/>
    <col min="8449" max="8449" width="25.6640625" customWidth="1"/>
    <col min="8450" max="8450" width="10.5546875" customWidth="1"/>
    <col min="8451" max="8451" width="9.5546875" customWidth="1"/>
    <col min="8452" max="8452" width="8.33203125" customWidth="1"/>
    <col min="8453" max="8453" width="10" customWidth="1"/>
    <col min="8454" max="8454" width="9.5546875" customWidth="1"/>
    <col min="8705" max="8705" width="25.6640625" customWidth="1"/>
    <col min="8706" max="8706" width="10.5546875" customWidth="1"/>
    <col min="8707" max="8707" width="9.5546875" customWidth="1"/>
    <col min="8708" max="8708" width="8.33203125" customWidth="1"/>
    <col min="8709" max="8709" width="10" customWidth="1"/>
    <col min="8710" max="8710" width="9.5546875" customWidth="1"/>
    <col min="8961" max="8961" width="25.6640625" customWidth="1"/>
    <col min="8962" max="8962" width="10.5546875" customWidth="1"/>
    <col min="8963" max="8963" width="9.5546875" customWidth="1"/>
    <col min="8964" max="8964" width="8.33203125" customWidth="1"/>
    <col min="8965" max="8965" width="10" customWidth="1"/>
    <col min="8966" max="8966" width="9.5546875" customWidth="1"/>
    <col min="9217" max="9217" width="25.6640625" customWidth="1"/>
    <col min="9218" max="9218" width="10.5546875" customWidth="1"/>
    <col min="9219" max="9219" width="9.5546875" customWidth="1"/>
    <col min="9220" max="9220" width="8.33203125" customWidth="1"/>
    <col min="9221" max="9221" width="10" customWidth="1"/>
    <col min="9222" max="9222" width="9.5546875" customWidth="1"/>
    <col min="9473" max="9473" width="25.6640625" customWidth="1"/>
    <col min="9474" max="9474" width="10.5546875" customWidth="1"/>
    <col min="9475" max="9475" width="9.5546875" customWidth="1"/>
    <col min="9476" max="9476" width="8.33203125" customWidth="1"/>
    <col min="9477" max="9477" width="10" customWidth="1"/>
    <col min="9478" max="9478" width="9.5546875" customWidth="1"/>
    <col min="9729" max="9729" width="25.6640625" customWidth="1"/>
    <col min="9730" max="9730" width="10.5546875" customWidth="1"/>
    <col min="9731" max="9731" width="9.5546875" customWidth="1"/>
    <col min="9732" max="9732" width="8.33203125" customWidth="1"/>
    <col min="9733" max="9733" width="10" customWidth="1"/>
    <col min="9734" max="9734" width="9.5546875" customWidth="1"/>
    <col min="9985" max="9985" width="25.6640625" customWidth="1"/>
    <col min="9986" max="9986" width="10.5546875" customWidth="1"/>
    <col min="9987" max="9987" width="9.5546875" customWidth="1"/>
    <col min="9988" max="9988" width="8.33203125" customWidth="1"/>
    <col min="9989" max="9989" width="10" customWidth="1"/>
    <col min="9990" max="9990" width="9.5546875" customWidth="1"/>
    <col min="10241" max="10241" width="25.6640625" customWidth="1"/>
    <col min="10242" max="10242" width="10.5546875" customWidth="1"/>
    <col min="10243" max="10243" width="9.5546875" customWidth="1"/>
    <col min="10244" max="10244" width="8.33203125" customWidth="1"/>
    <col min="10245" max="10245" width="10" customWidth="1"/>
    <col min="10246" max="10246" width="9.5546875" customWidth="1"/>
    <col min="10497" max="10497" width="25.6640625" customWidth="1"/>
    <col min="10498" max="10498" width="10.5546875" customWidth="1"/>
    <col min="10499" max="10499" width="9.5546875" customWidth="1"/>
    <col min="10500" max="10500" width="8.33203125" customWidth="1"/>
    <col min="10501" max="10501" width="10" customWidth="1"/>
    <col min="10502" max="10502" width="9.5546875" customWidth="1"/>
    <col min="10753" max="10753" width="25.6640625" customWidth="1"/>
    <col min="10754" max="10754" width="10.5546875" customWidth="1"/>
    <col min="10755" max="10755" width="9.5546875" customWidth="1"/>
    <col min="10756" max="10756" width="8.33203125" customWidth="1"/>
    <col min="10757" max="10757" width="10" customWidth="1"/>
    <col min="10758" max="10758" width="9.5546875" customWidth="1"/>
    <col min="11009" max="11009" width="25.6640625" customWidth="1"/>
    <col min="11010" max="11010" width="10.5546875" customWidth="1"/>
    <col min="11011" max="11011" width="9.5546875" customWidth="1"/>
    <col min="11012" max="11012" width="8.33203125" customWidth="1"/>
    <col min="11013" max="11013" width="10" customWidth="1"/>
    <col min="11014" max="11014" width="9.5546875" customWidth="1"/>
    <col min="11265" max="11265" width="25.6640625" customWidth="1"/>
    <col min="11266" max="11266" width="10.5546875" customWidth="1"/>
    <col min="11267" max="11267" width="9.5546875" customWidth="1"/>
    <col min="11268" max="11268" width="8.33203125" customWidth="1"/>
    <col min="11269" max="11269" width="10" customWidth="1"/>
    <col min="11270" max="11270" width="9.5546875" customWidth="1"/>
    <col min="11521" max="11521" width="25.6640625" customWidth="1"/>
    <col min="11522" max="11522" width="10.5546875" customWidth="1"/>
    <col min="11523" max="11523" width="9.5546875" customWidth="1"/>
    <col min="11524" max="11524" width="8.33203125" customWidth="1"/>
    <col min="11525" max="11525" width="10" customWidth="1"/>
    <col min="11526" max="11526" width="9.5546875" customWidth="1"/>
    <col min="11777" max="11777" width="25.6640625" customWidth="1"/>
    <col min="11778" max="11778" width="10.5546875" customWidth="1"/>
    <col min="11779" max="11779" width="9.5546875" customWidth="1"/>
    <col min="11780" max="11780" width="8.33203125" customWidth="1"/>
    <col min="11781" max="11781" width="10" customWidth="1"/>
    <col min="11782" max="11782" width="9.5546875" customWidth="1"/>
    <col min="12033" max="12033" width="25.6640625" customWidth="1"/>
    <col min="12034" max="12034" width="10.5546875" customWidth="1"/>
    <col min="12035" max="12035" width="9.5546875" customWidth="1"/>
    <col min="12036" max="12036" width="8.33203125" customWidth="1"/>
    <col min="12037" max="12037" width="10" customWidth="1"/>
    <col min="12038" max="12038" width="9.5546875" customWidth="1"/>
    <col min="12289" max="12289" width="25.6640625" customWidth="1"/>
    <col min="12290" max="12290" width="10.5546875" customWidth="1"/>
    <col min="12291" max="12291" width="9.5546875" customWidth="1"/>
    <col min="12292" max="12292" width="8.33203125" customWidth="1"/>
    <col min="12293" max="12293" width="10" customWidth="1"/>
    <col min="12294" max="12294" width="9.5546875" customWidth="1"/>
    <col min="12545" max="12545" width="25.6640625" customWidth="1"/>
    <col min="12546" max="12546" width="10.5546875" customWidth="1"/>
    <col min="12547" max="12547" width="9.5546875" customWidth="1"/>
    <col min="12548" max="12548" width="8.33203125" customWidth="1"/>
    <col min="12549" max="12549" width="10" customWidth="1"/>
    <col min="12550" max="12550" width="9.5546875" customWidth="1"/>
    <col min="12801" max="12801" width="25.6640625" customWidth="1"/>
    <col min="12802" max="12802" width="10.5546875" customWidth="1"/>
    <col min="12803" max="12803" width="9.5546875" customWidth="1"/>
    <col min="12804" max="12804" width="8.33203125" customWidth="1"/>
    <col min="12805" max="12805" width="10" customWidth="1"/>
    <col min="12806" max="12806" width="9.5546875" customWidth="1"/>
    <col min="13057" max="13057" width="25.6640625" customWidth="1"/>
    <col min="13058" max="13058" width="10.5546875" customWidth="1"/>
    <col min="13059" max="13059" width="9.5546875" customWidth="1"/>
    <col min="13060" max="13060" width="8.33203125" customWidth="1"/>
    <col min="13061" max="13061" width="10" customWidth="1"/>
    <col min="13062" max="13062" width="9.5546875" customWidth="1"/>
    <col min="13313" max="13313" width="25.6640625" customWidth="1"/>
    <col min="13314" max="13314" width="10.5546875" customWidth="1"/>
    <col min="13315" max="13315" width="9.5546875" customWidth="1"/>
    <col min="13316" max="13316" width="8.33203125" customWidth="1"/>
    <col min="13317" max="13317" width="10" customWidth="1"/>
    <col min="13318" max="13318" width="9.5546875" customWidth="1"/>
    <col min="13569" max="13569" width="25.6640625" customWidth="1"/>
    <col min="13570" max="13570" width="10.5546875" customWidth="1"/>
    <col min="13571" max="13571" width="9.5546875" customWidth="1"/>
    <col min="13572" max="13572" width="8.33203125" customWidth="1"/>
    <col min="13573" max="13573" width="10" customWidth="1"/>
    <col min="13574" max="13574" width="9.5546875" customWidth="1"/>
    <col min="13825" max="13825" width="25.6640625" customWidth="1"/>
    <col min="13826" max="13826" width="10.5546875" customWidth="1"/>
    <col min="13827" max="13827" width="9.5546875" customWidth="1"/>
    <col min="13828" max="13828" width="8.33203125" customWidth="1"/>
    <col min="13829" max="13829" width="10" customWidth="1"/>
    <col min="13830" max="13830" width="9.5546875" customWidth="1"/>
    <col min="14081" max="14081" width="25.6640625" customWidth="1"/>
    <col min="14082" max="14082" width="10.5546875" customWidth="1"/>
    <col min="14083" max="14083" width="9.5546875" customWidth="1"/>
    <col min="14084" max="14084" width="8.33203125" customWidth="1"/>
    <col min="14085" max="14085" width="10" customWidth="1"/>
    <col min="14086" max="14086" width="9.5546875" customWidth="1"/>
    <col min="14337" max="14337" width="25.6640625" customWidth="1"/>
    <col min="14338" max="14338" width="10.5546875" customWidth="1"/>
    <col min="14339" max="14339" width="9.5546875" customWidth="1"/>
    <col min="14340" max="14340" width="8.33203125" customWidth="1"/>
    <col min="14341" max="14341" width="10" customWidth="1"/>
    <col min="14342" max="14342" width="9.5546875" customWidth="1"/>
    <col min="14593" max="14593" width="25.6640625" customWidth="1"/>
    <col min="14594" max="14594" width="10.5546875" customWidth="1"/>
    <col min="14595" max="14595" width="9.5546875" customWidth="1"/>
    <col min="14596" max="14596" width="8.33203125" customWidth="1"/>
    <col min="14597" max="14597" width="10" customWidth="1"/>
    <col min="14598" max="14598" width="9.5546875" customWidth="1"/>
    <col min="14849" max="14849" width="25.6640625" customWidth="1"/>
    <col min="14850" max="14850" width="10.5546875" customWidth="1"/>
    <col min="14851" max="14851" width="9.5546875" customWidth="1"/>
    <col min="14852" max="14852" width="8.33203125" customWidth="1"/>
    <col min="14853" max="14853" width="10" customWidth="1"/>
    <col min="14854" max="14854" width="9.5546875" customWidth="1"/>
    <col min="15105" max="15105" width="25.6640625" customWidth="1"/>
    <col min="15106" max="15106" width="10.5546875" customWidth="1"/>
    <col min="15107" max="15107" width="9.5546875" customWidth="1"/>
    <col min="15108" max="15108" width="8.33203125" customWidth="1"/>
    <col min="15109" max="15109" width="10" customWidth="1"/>
    <col min="15110" max="15110" width="9.5546875" customWidth="1"/>
    <col min="15361" max="15361" width="25.6640625" customWidth="1"/>
    <col min="15362" max="15362" width="10.5546875" customWidth="1"/>
    <col min="15363" max="15363" width="9.5546875" customWidth="1"/>
    <col min="15364" max="15364" width="8.33203125" customWidth="1"/>
    <col min="15365" max="15365" width="10" customWidth="1"/>
    <col min="15366" max="15366" width="9.5546875" customWidth="1"/>
    <col min="15617" max="15617" width="25.6640625" customWidth="1"/>
    <col min="15618" max="15618" width="10.5546875" customWidth="1"/>
    <col min="15619" max="15619" width="9.5546875" customWidth="1"/>
    <col min="15620" max="15620" width="8.33203125" customWidth="1"/>
    <col min="15621" max="15621" width="10" customWidth="1"/>
    <col min="15622" max="15622" width="9.5546875" customWidth="1"/>
    <col min="15873" max="15873" width="25.6640625" customWidth="1"/>
    <col min="15874" max="15874" width="10.5546875" customWidth="1"/>
    <col min="15875" max="15875" width="9.5546875" customWidth="1"/>
    <col min="15876" max="15876" width="8.33203125" customWidth="1"/>
    <col min="15877" max="15877" width="10" customWidth="1"/>
    <col min="15878" max="15878" width="9.5546875" customWidth="1"/>
    <col min="16129" max="16129" width="25.6640625" customWidth="1"/>
    <col min="16130" max="16130" width="10.5546875" customWidth="1"/>
    <col min="16131" max="16131" width="9.5546875" customWidth="1"/>
    <col min="16132" max="16132" width="8.33203125" customWidth="1"/>
    <col min="16133" max="16133" width="10" customWidth="1"/>
    <col min="16134" max="16134" width="9.5546875" customWidth="1"/>
  </cols>
  <sheetData>
    <row r="1" spans="1:9">
      <c r="A1" s="112" t="s">
        <v>12</v>
      </c>
      <c r="B1" s="112"/>
      <c r="C1" s="112"/>
      <c r="D1" s="112"/>
      <c r="E1" s="52"/>
      <c r="F1" s="52"/>
      <c r="G1" s="52"/>
    </row>
    <row r="2" spans="1:9" ht="36" customHeight="1">
      <c r="A2" s="113" t="s">
        <v>138</v>
      </c>
      <c r="B2" s="113"/>
      <c r="C2" s="113"/>
      <c r="D2" s="113"/>
      <c r="E2" s="20"/>
      <c r="F2" s="20"/>
      <c r="G2" s="20"/>
      <c r="H2" s="20"/>
    </row>
    <row r="3" spans="1:9">
      <c r="A3" s="54"/>
      <c r="B3" s="52"/>
      <c r="C3" s="52"/>
      <c r="D3" s="52"/>
      <c r="E3" s="52"/>
      <c r="F3" s="52"/>
      <c r="G3" s="52"/>
    </row>
    <row r="4" spans="1:9">
      <c r="A4" s="112" t="s">
        <v>51</v>
      </c>
      <c r="B4" s="112"/>
      <c r="C4" s="112"/>
      <c r="D4" s="52"/>
      <c r="E4" s="52"/>
      <c r="F4" s="52"/>
      <c r="G4" s="52"/>
    </row>
    <row r="5" spans="1:9">
      <c r="A5" s="111"/>
      <c r="B5" s="111"/>
      <c r="C5" s="111"/>
      <c r="D5" s="111"/>
      <c r="E5" s="111"/>
      <c r="F5" s="111"/>
      <c r="G5" s="111"/>
    </row>
    <row r="6" spans="1:9">
      <c r="A6" s="115" t="s">
        <v>131</v>
      </c>
      <c r="B6" s="115"/>
      <c r="C6" s="115"/>
      <c r="D6" s="115"/>
      <c r="E6" s="115"/>
      <c r="F6" s="115"/>
      <c r="G6" s="115"/>
    </row>
    <row r="7" spans="1:9">
      <c r="A7" s="14"/>
      <c r="B7" s="15"/>
      <c r="C7" s="15"/>
      <c r="D7" s="15"/>
      <c r="E7" s="15"/>
      <c r="F7" s="15"/>
      <c r="G7" s="16"/>
    </row>
    <row r="8" spans="1:9">
      <c r="A8" s="4"/>
      <c r="B8" s="2"/>
      <c r="C8" s="2"/>
      <c r="D8" s="6"/>
      <c r="E8" s="8"/>
      <c r="F8" s="8"/>
      <c r="G8" s="7"/>
    </row>
    <row r="9" spans="1:9" ht="12.75" customHeight="1">
      <c r="A9" s="9" t="s">
        <v>1</v>
      </c>
      <c r="B9" s="116" t="s">
        <v>13</v>
      </c>
      <c r="C9" s="116" t="s">
        <v>116</v>
      </c>
      <c r="D9" s="118" t="s">
        <v>3</v>
      </c>
      <c r="E9" s="119"/>
      <c r="F9" s="118"/>
      <c r="G9" s="119"/>
    </row>
    <row r="10" spans="1:9">
      <c r="A10" s="5"/>
      <c r="B10" s="117"/>
      <c r="C10" s="117"/>
      <c r="D10" s="51" t="s">
        <v>4</v>
      </c>
      <c r="E10" s="51" t="s">
        <v>5</v>
      </c>
      <c r="F10" s="51" t="s">
        <v>6</v>
      </c>
      <c r="G10" s="51" t="s">
        <v>7</v>
      </c>
    </row>
    <row r="11" spans="1:9">
      <c r="A11" s="2"/>
      <c r="B11" s="2"/>
      <c r="C11" s="2"/>
      <c r="D11" s="2"/>
      <c r="E11" s="51"/>
      <c r="F11" s="2"/>
      <c r="G11" s="2"/>
    </row>
    <row r="12" spans="1:9">
      <c r="A12" s="3" t="s">
        <v>9</v>
      </c>
      <c r="B12" s="50">
        <v>200</v>
      </c>
      <c r="C12" s="27">
        <f t="shared" ref="C12:C24" si="0">SUM(D12:G12)</f>
        <v>3558300</v>
      </c>
      <c r="D12" s="27">
        <f>SUM(D13,D16,D21)</f>
        <v>1214800</v>
      </c>
      <c r="E12" s="27">
        <f>SUM(E13,E16,E21)</f>
        <v>808500</v>
      </c>
      <c r="F12" s="27">
        <f>SUM(F13,F16,F21)</f>
        <v>762400</v>
      </c>
      <c r="G12" s="27">
        <f>SUM(G13,G16,G21)</f>
        <v>772600</v>
      </c>
    </row>
    <row r="13" spans="1:9" ht="39.6">
      <c r="A13" s="21" t="s">
        <v>60</v>
      </c>
      <c r="B13" s="50">
        <v>210</v>
      </c>
      <c r="C13" s="27">
        <f t="shared" ref="C13" si="1">SUM(D13:G13)</f>
        <v>2454300</v>
      </c>
      <c r="D13" s="27">
        <f>SUM(D14:D15)</f>
        <v>613500</v>
      </c>
      <c r="E13" s="27">
        <f t="shared" ref="E13:G13" si="2">SUM(E14:E15)</f>
        <v>613600</v>
      </c>
      <c r="F13" s="27">
        <f t="shared" si="2"/>
        <v>613500</v>
      </c>
      <c r="G13" s="27">
        <f t="shared" si="2"/>
        <v>613700</v>
      </c>
    </row>
    <row r="14" spans="1:9" ht="37.5" customHeight="1">
      <c r="A14" s="21" t="s">
        <v>20</v>
      </c>
      <c r="B14" s="51">
        <v>211</v>
      </c>
      <c r="C14" s="10">
        <f>D14+E14+F14+G14</f>
        <v>1885000</v>
      </c>
      <c r="D14" s="10">
        <v>471200</v>
      </c>
      <c r="E14" s="10">
        <v>471300</v>
      </c>
      <c r="F14" s="10">
        <v>471200</v>
      </c>
      <c r="G14" s="10">
        <v>471300</v>
      </c>
      <c r="I14" s="22"/>
    </row>
    <row r="15" spans="1:9">
      <c r="A15" s="3" t="s">
        <v>2</v>
      </c>
      <c r="B15" s="51">
        <v>213</v>
      </c>
      <c r="C15" s="10">
        <f>D15+E15+F15+G15</f>
        <v>569300</v>
      </c>
      <c r="D15" s="10">
        <v>142300</v>
      </c>
      <c r="E15" s="10">
        <v>142300</v>
      </c>
      <c r="F15" s="10">
        <v>142300</v>
      </c>
      <c r="G15" s="10">
        <v>142400</v>
      </c>
    </row>
    <row r="16" spans="1:9">
      <c r="A16" s="3" t="s">
        <v>19</v>
      </c>
      <c r="B16" s="50">
        <v>220</v>
      </c>
      <c r="C16" s="27">
        <f t="shared" si="0"/>
        <v>1046000</v>
      </c>
      <c r="D16" s="27">
        <f>SUM(D17:D20)</f>
        <v>588300</v>
      </c>
      <c r="E16" s="27">
        <f t="shared" ref="E16:G16" si="3">SUM(E17:E20)</f>
        <v>184900</v>
      </c>
      <c r="F16" s="27">
        <f t="shared" si="3"/>
        <v>133900</v>
      </c>
      <c r="G16" s="27">
        <f t="shared" si="3"/>
        <v>138900</v>
      </c>
    </row>
    <row r="17" spans="1:8">
      <c r="A17" s="3" t="s">
        <v>0</v>
      </c>
      <c r="B17" s="51">
        <v>221</v>
      </c>
      <c r="C17" s="71">
        <f t="shared" si="0"/>
        <v>92200</v>
      </c>
      <c r="D17" s="10">
        <v>17300</v>
      </c>
      <c r="E17" s="10">
        <v>24900</v>
      </c>
      <c r="F17" s="10">
        <v>24900</v>
      </c>
      <c r="G17" s="10">
        <v>25100</v>
      </c>
    </row>
    <row r="18" spans="1:8">
      <c r="A18" s="3" t="s">
        <v>11</v>
      </c>
      <c r="B18" s="51">
        <v>222</v>
      </c>
      <c r="C18" s="10">
        <f>D18+E18+F18+G18</f>
        <v>30000</v>
      </c>
      <c r="D18" s="37"/>
      <c r="E18" s="37">
        <v>30000</v>
      </c>
      <c r="F18" s="37"/>
      <c r="G18" s="37"/>
    </row>
    <row r="19" spans="1:8" ht="24.75" customHeight="1">
      <c r="A19" s="21" t="s">
        <v>53</v>
      </c>
      <c r="B19" s="51">
        <v>225</v>
      </c>
      <c r="C19" s="10">
        <f t="shared" si="0"/>
        <v>773800</v>
      </c>
      <c r="D19" s="10">
        <v>545000</v>
      </c>
      <c r="E19" s="10">
        <v>62000</v>
      </c>
      <c r="F19" s="10">
        <v>84000</v>
      </c>
      <c r="G19" s="10">
        <v>82800</v>
      </c>
      <c r="H19" s="38"/>
    </row>
    <row r="20" spans="1:8">
      <c r="A20" s="3" t="s">
        <v>18</v>
      </c>
      <c r="B20" s="51">
        <v>226</v>
      </c>
      <c r="C20" s="71">
        <f t="shared" si="0"/>
        <v>150000</v>
      </c>
      <c r="D20" s="10">
        <v>26000</v>
      </c>
      <c r="E20" s="10">
        <v>68000</v>
      </c>
      <c r="F20" s="10">
        <v>25000</v>
      </c>
      <c r="G20" s="10">
        <v>31000</v>
      </c>
    </row>
    <row r="21" spans="1:8">
      <c r="A21" s="21" t="s">
        <v>22</v>
      </c>
      <c r="B21" s="50">
        <v>290</v>
      </c>
      <c r="C21" s="27">
        <f t="shared" si="0"/>
        <v>58000</v>
      </c>
      <c r="D21" s="27">
        <v>13000</v>
      </c>
      <c r="E21" s="27">
        <v>10000</v>
      </c>
      <c r="F21" s="27">
        <v>15000</v>
      </c>
      <c r="G21" s="27">
        <v>20000</v>
      </c>
    </row>
    <row r="22" spans="1:8" ht="26.4">
      <c r="A22" s="21" t="s">
        <v>66</v>
      </c>
      <c r="B22" s="50">
        <v>300</v>
      </c>
      <c r="C22" s="27">
        <f t="shared" si="0"/>
        <v>255000</v>
      </c>
      <c r="D22" s="27">
        <f>SUM(D23:D24)</f>
        <v>93000</v>
      </c>
      <c r="E22" s="27">
        <f t="shared" ref="E22:G22" si="4">SUM(E23:E24)</f>
        <v>44000</v>
      </c>
      <c r="F22" s="27">
        <f t="shared" si="4"/>
        <v>30000</v>
      </c>
      <c r="G22" s="27">
        <f t="shared" si="4"/>
        <v>88000</v>
      </c>
    </row>
    <row r="23" spans="1:8">
      <c r="A23" s="3" t="s">
        <v>16</v>
      </c>
      <c r="B23" s="51">
        <v>310</v>
      </c>
      <c r="C23" s="71">
        <f t="shared" si="0"/>
        <v>100000</v>
      </c>
      <c r="D23" s="10">
        <v>50000</v>
      </c>
      <c r="E23" s="10">
        <v>0</v>
      </c>
      <c r="F23" s="10">
        <v>0</v>
      </c>
      <c r="G23" s="10">
        <v>50000</v>
      </c>
    </row>
    <row r="24" spans="1:8" ht="26.4">
      <c r="A24" s="21" t="s">
        <v>17</v>
      </c>
      <c r="B24" s="51">
        <v>340</v>
      </c>
      <c r="C24" s="71">
        <f t="shared" si="0"/>
        <v>155000</v>
      </c>
      <c r="D24" s="10">
        <v>43000</v>
      </c>
      <c r="E24" s="10">
        <v>44000</v>
      </c>
      <c r="F24" s="10">
        <v>30000</v>
      </c>
      <c r="G24" s="10">
        <v>38000</v>
      </c>
      <c r="H24" s="38"/>
    </row>
    <row r="25" spans="1:8">
      <c r="A25" s="3" t="s">
        <v>8</v>
      </c>
      <c r="B25" s="51"/>
      <c r="C25" s="10">
        <f>ROUND(SUM(D25:G25),0)</f>
        <v>3813300</v>
      </c>
      <c r="D25" s="10">
        <f>SUM(D12,D22)</f>
        <v>1307800</v>
      </c>
      <c r="E25" s="10">
        <f>SUM(E12,E22)</f>
        <v>852500</v>
      </c>
      <c r="F25" s="10">
        <f>SUM(F12,F22)</f>
        <v>792400</v>
      </c>
      <c r="G25" s="10">
        <f>SUM(G12,G22)</f>
        <v>860600</v>
      </c>
    </row>
    <row r="26" spans="1:8">
      <c r="A26" s="120"/>
      <c r="B26" s="121"/>
      <c r="C26" s="121"/>
      <c r="D26" s="121"/>
      <c r="E26" s="121"/>
      <c r="F26" s="121"/>
      <c r="G26" s="122"/>
    </row>
    <row r="27" spans="1:8">
      <c r="A27" s="18" t="s">
        <v>14</v>
      </c>
      <c r="B27" s="51"/>
      <c r="C27" s="23">
        <f>SUM(D27:G27)</f>
        <v>3813.3</v>
      </c>
      <c r="D27" s="23">
        <f>D25/1000</f>
        <v>1307.8</v>
      </c>
      <c r="E27" s="23">
        <f>E25/1000</f>
        <v>852.5</v>
      </c>
      <c r="F27" s="23">
        <f>F25/1000</f>
        <v>792.4</v>
      </c>
      <c r="G27" s="23">
        <f>G25/1000</f>
        <v>860.6</v>
      </c>
    </row>
    <row r="28" spans="1:8">
      <c r="A28" s="17"/>
      <c r="B28" s="53"/>
      <c r="C28" s="53"/>
      <c r="D28" s="53"/>
      <c r="E28" s="53"/>
      <c r="F28" s="19"/>
      <c r="G28" s="53" t="s">
        <v>15</v>
      </c>
    </row>
    <row r="29" spans="1:8">
      <c r="A29" t="s">
        <v>26</v>
      </c>
      <c r="F29" s="28"/>
      <c r="G29" s="28"/>
    </row>
    <row r="30" spans="1:8">
      <c r="A30" t="s">
        <v>132</v>
      </c>
    </row>
    <row r="31" spans="1:8">
      <c r="A31" t="s">
        <v>54</v>
      </c>
    </row>
    <row r="32" spans="1:8">
      <c r="A32" s="44" t="s">
        <v>49</v>
      </c>
      <c r="B32" s="45"/>
      <c r="C32" s="45"/>
      <c r="D32" s="45"/>
      <c r="E32" s="45"/>
    </row>
    <row r="33" spans="1:5">
      <c r="A33" s="29" t="s">
        <v>28</v>
      </c>
      <c r="B33" s="29" t="s">
        <v>31</v>
      </c>
      <c r="C33" s="29" t="s">
        <v>29</v>
      </c>
      <c r="D33" s="29" t="s">
        <v>24</v>
      </c>
      <c r="E33" s="29" t="s">
        <v>25</v>
      </c>
    </row>
    <row r="34" spans="1:5" ht="26.4">
      <c r="A34" s="30" t="s">
        <v>69</v>
      </c>
      <c r="B34" s="2" t="s">
        <v>47</v>
      </c>
      <c r="C34" s="2">
        <v>12</v>
      </c>
      <c r="D34" s="34">
        <v>2600</v>
      </c>
      <c r="E34" s="2">
        <v>31200</v>
      </c>
    </row>
    <row r="35" spans="1:5">
      <c r="A35" s="30" t="s">
        <v>139</v>
      </c>
      <c r="B35" s="2" t="s">
        <v>47</v>
      </c>
      <c r="C35" s="2">
        <v>12</v>
      </c>
      <c r="D35" s="34">
        <v>4500</v>
      </c>
      <c r="E35" s="2">
        <v>54000</v>
      </c>
    </row>
    <row r="36" spans="1:5">
      <c r="A36" s="30" t="s">
        <v>96</v>
      </c>
      <c r="B36" s="2"/>
      <c r="C36" s="2"/>
      <c r="D36" s="34"/>
      <c r="E36" s="2">
        <v>5000</v>
      </c>
    </row>
    <row r="37" spans="1:5">
      <c r="A37" s="2" t="s">
        <v>48</v>
      </c>
      <c r="B37" s="2" t="s">
        <v>47</v>
      </c>
      <c r="C37" s="2">
        <v>12</v>
      </c>
      <c r="D37" s="34">
        <v>166</v>
      </c>
      <c r="E37" s="2">
        <v>2000</v>
      </c>
    </row>
    <row r="38" spans="1:5">
      <c r="A38" s="2" t="s">
        <v>30</v>
      </c>
      <c r="B38" s="2"/>
      <c r="C38" s="2"/>
      <c r="D38" s="2"/>
      <c r="E38" s="73">
        <f>SUM(E34:E35:E37)</f>
        <v>92200</v>
      </c>
    </row>
    <row r="39" spans="1:5">
      <c r="A39" s="110" t="s">
        <v>140</v>
      </c>
      <c r="B39" s="74"/>
      <c r="C39" s="74"/>
      <c r="D39" s="74"/>
      <c r="E39" s="74"/>
    </row>
    <row r="40" spans="1:5">
      <c r="A40" s="29" t="s">
        <v>28</v>
      </c>
      <c r="B40" s="29" t="s">
        <v>31</v>
      </c>
      <c r="C40" s="29" t="s">
        <v>29</v>
      </c>
      <c r="D40" s="29" t="s">
        <v>24</v>
      </c>
      <c r="E40" s="29" t="s">
        <v>25</v>
      </c>
    </row>
    <row r="41" spans="1:5">
      <c r="A41" s="30" t="s">
        <v>141</v>
      </c>
      <c r="B41" s="2"/>
      <c r="C41" s="2"/>
      <c r="D41" s="34"/>
      <c r="E41" s="2">
        <v>30000</v>
      </c>
    </row>
    <row r="42" spans="1:5">
      <c r="A42" s="2" t="s">
        <v>30</v>
      </c>
      <c r="B42" s="2"/>
      <c r="C42" s="2"/>
      <c r="D42" s="2"/>
      <c r="E42" s="73">
        <f>SUM(E41)</f>
        <v>30000</v>
      </c>
    </row>
    <row r="43" spans="1:5">
      <c r="A43" s="55" t="s">
        <v>55</v>
      </c>
      <c r="B43" s="28"/>
      <c r="C43" s="28"/>
      <c r="D43" s="28"/>
      <c r="E43" s="28"/>
    </row>
    <row r="44" spans="1:5">
      <c r="A44" s="29" t="s">
        <v>28</v>
      </c>
      <c r="B44" s="29" t="s">
        <v>31</v>
      </c>
      <c r="C44" s="29" t="s">
        <v>29</v>
      </c>
      <c r="D44" s="29" t="s">
        <v>24</v>
      </c>
      <c r="E44" s="29" t="s">
        <v>25</v>
      </c>
    </row>
    <row r="45" spans="1:5" ht="26.4">
      <c r="A45" s="30" t="s">
        <v>76</v>
      </c>
      <c r="B45" s="2"/>
      <c r="C45" s="2">
        <v>12</v>
      </c>
      <c r="D45" s="2">
        <v>8317</v>
      </c>
      <c r="E45" s="2">
        <v>99800</v>
      </c>
    </row>
    <row r="46" spans="1:5" ht="26.4">
      <c r="A46" s="30" t="s">
        <v>35</v>
      </c>
      <c r="B46" s="2" t="s">
        <v>36</v>
      </c>
      <c r="C46" s="2">
        <v>35</v>
      </c>
      <c r="D46" s="2">
        <v>2000</v>
      </c>
      <c r="E46" s="2">
        <v>70000</v>
      </c>
    </row>
    <row r="47" spans="1:5">
      <c r="A47" s="30" t="s">
        <v>37</v>
      </c>
      <c r="B47" s="2"/>
      <c r="C47" s="2"/>
      <c r="D47" s="2"/>
      <c r="E47" s="2">
        <v>99000</v>
      </c>
    </row>
    <row r="48" spans="1:5">
      <c r="A48" s="30" t="s">
        <v>52</v>
      </c>
      <c r="B48" s="2"/>
      <c r="C48" s="34">
        <v>38</v>
      </c>
      <c r="D48" s="2">
        <v>400</v>
      </c>
      <c r="E48" s="2">
        <v>15000</v>
      </c>
    </row>
    <row r="49" spans="1:5">
      <c r="A49" s="30" t="s">
        <v>133</v>
      </c>
      <c r="B49" s="2"/>
      <c r="C49" s="34"/>
      <c r="D49" s="2"/>
      <c r="E49" s="2">
        <v>490000</v>
      </c>
    </row>
    <row r="50" spans="1:5">
      <c r="A50" s="33" t="s">
        <v>56</v>
      </c>
      <c r="B50" s="24"/>
      <c r="C50" s="24"/>
      <c r="D50" s="24"/>
      <c r="E50" s="73">
        <f>SUM(E45:E49)</f>
        <v>773800</v>
      </c>
    </row>
    <row r="51" spans="1:5">
      <c r="A51" s="55" t="s">
        <v>33</v>
      </c>
      <c r="B51" s="28"/>
      <c r="C51" s="28"/>
      <c r="D51" s="28"/>
      <c r="E51" s="28"/>
    </row>
    <row r="52" spans="1:5" ht="28.5" customHeight="1">
      <c r="A52" s="29" t="s">
        <v>28</v>
      </c>
      <c r="B52" s="29" t="s">
        <v>31</v>
      </c>
      <c r="C52" s="29" t="s">
        <v>29</v>
      </c>
      <c r="D52" s="29" t="s">
        <v>24</v>
      </c>
      <c r="E52" s="29" t="s">
        <v>25</v>
      </c>
    </row>
    <row r="53" spans="1:5" ht="15.75" customHeight="1">
      <c r="A53" s="29" t="s">
        <v>97</v>
      </c>
      <c r="B53" s="29"/>
      <c r="C53" s="29"/>
      <c r="D53" s="29"/>
      <c r="E53" s="95">
        <v>99990</v>
      </c>
    </row>
    <row r="54" spans="1:5">
      <c r="A54" s="30" t="s">
        <v>65</v>
      </c>
      <c r="B54" s="2"/>
      <c r="C54" s="2"/>
      <c r="D54" s="2"/>
      <c r="E54" s="2">
        <v>15010</v>
      </c>
    </row>
    <row r="55" spans="1:5">
      <c r="A55" s="30" t="s">
        <v>134</v>
      </c>
      <c r="B55" s="2"/>
      <c r="C55" s="2"/>
      <c r="D55" s="2"/>
      <c r="E55" s="2">
        <v>20000</v>
      </c>
    </row>
    <row r="56" spans="1:5">
      <c r="A56" s="30" t="s">
        <v>113</v>
      </c>
      <c r="B56" s="2"/>
      <c r="C56" s="2"/>
      <c r="D56" s="2"/>
      <c r="E56" s="2">
        <v>15000</v>
      </c>
    </row>
    <row r="57" spans="1:5">
      <c r="A57" s="33" t="s">
        <v>39</v>
      </c>
      <c r="B57" s="24"/>
      <c r="C57" s="24"/>
      <c r="D57" s="24"/>
      <c r="E57" s="73">
        <f>SUM(E53:E56)</f>
        <v>150000</v>
      </c>
    </row>
    <row r="58" spans="1:5">
      <c r="A58" s="125" t="s">
        <v>142</v>
      </c>
      <c r="B58" s="125"/>
      <c r="C58" s="125"/>
      <c r="D58" s="125"/>
      <c r="E58" s="125"/>
    </row>
    <row r="59" spans="1:5">
      <c r="A59" s="123" t="s">
        <v>83</v>
      </c>
      <c r="B59" s="124"/>
      <c r="C59" s="126" t="s">
        <v>143</v>
      </c>
      <c r="D59" s="126"/>
      <c r="E59" s="60"/>
    </row>
    <row r="60" spans="1:5">
      <c r="A60" s="55" t="s">
        <v>57</v>
      </c>
      <c r="B60" s="28"/>
      <c r="C60" s="28"/>
      <c r="D60" s="28"/>
      <c r="E60" s="28"/>
    </row>
    <row r="61" spans="1:5">
      <c r="A61" s="29" t="s">
        <v>28</v>
      </c>
      <c r="B61" s="29" t="s">
        <v>31</v>
      </c>
      <c r="C61" s="29" t="s">
        <v>29</v>
      </c>
      <c r="D61" s="29" t="s">
        <v>24</v>
      </c>
      <c r="E61" s="29" t="s">
        <v>25</v>
      </c>
    </row>
    <row r="62" spans="1:5">
      <c r="A62" s="30"/>
      <c r="B62" s="2"/>
      <c r="C62" s="2"/>
      <c r="D62" s="34"/>
      <c r="E62" s="2">
        <f>D62*C62</f>
        <v>0</v>
      </c>
    </row>
    <row r="63" spans="1:5">
      <c r="A63" s="30" t="s">
        <v>38</v>
      </c>
      <c r="B63" s="47" t="s">
        <v>44</v>
      </c>
      <c r="C63" s="48">
        <v>2105</v>
      </c>
      <c r="D63" s="49">
        <v>38</v>
      </c>
      <c r="E63" s="49">
        <v>100000</v>
      </c>
    </row>
    <row r="64" spans="1:5">
      <c r="A64" s="30" t="s">
        <v>101</v>
      </c>
      <c r="B64" s="47"/>
      <c r="C64" s="48"/>
      <c r="D64" s="49"/>
      <c r="E64" s="49">
        <v>32000</v>
      </c>
    </row>
    <row r="65" spans="1:5">
      <c r="A65" s="2" t="s">
        <v>102</v>
      </c>
      <c r="B65" s="2"/>
      <c r="C65" s="2">
        <v>40</v>
      </c>
      <c r="D65" s="34">
        <v>200</v>
      </c>
      <c r="E65" s="2">
        <f>C65*D65</f>
        <v>8000</v>
      </c>
    </row>
    <row r="66" spans="1:5">
      <c r="A66" s="2" t="s">
        <v>144</v>
      </c>
      <c r="B66" s="2"/>
      <c r="C66" s="2"/>
      <c r="D66" s="34"/>
      <c r="E66" s="2">
        <v>15000</v>
      </c>
    </row>
    <row r="67" spans="1:5">
      <c r="A67" s="2" t="s">
        <v>30</v>
      </c>
      <c r="B67" s="2"/>
      <c r="C67" s="2"/>
      <c r="D67" s="2"/>
      <c r="E67" s="73">
        <f>SUM(E62:E66)</f>
        <v>155000</v>
      </c>
    </row>
  </sheetData>
  <dataConsolidate/>
  <mergeCells count="12">
    <mergeCell ref="A59:B59"/>
    <mergeCell ref="A1:D1"/>
    <mergeCell ref="A2:D2"/>
    <mergeCell ref="A26:G26"/>
    <mergeCell ref="A58:E58"/>
    <mergeCell ref="A4:C4"/>
    <mergeCell ref="A5:G5"/>
    <mergeCell ref="A6:G6"/>
    <mergeCell ref="B9:B10"/>
    <mergeCell ref="C9:C10"/>
    <mergeCell ref="D9:G9"/>
    <mergeCell ref="C59:D59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topLeftCell="A5" zoomScaleSheetLayoutView="100" workbookViewId="0">
      <selection activeCell="L15" sqref="L15"/>
    </sheetView>
  </sheetViews>
  <sheetFormatPr defaultRowHeight="13.2"/>
  <cols>
    <col min="1" max="1" width="28" customWidth="1"/>
    <col min="2" max="3" width="9.5546875" customWidth="1"/>
    <col min="4" max="4" width="9.44140625" customWidth="1"/>
    <col min="5" max="5" width="8.6640625" customWidth="1"/>
    <col min="6" max="6" width="9.5546875" customWidth="1"/>
  </cols>
  <sheetData>
    <row r="1" spans="1:8">
      <c r="A1" s="112" t="s">
        <v>12</v>
      </c>
      <c r="B1" s="112"/>
      <c r="C1" s="112"/>
      <c r="D1" s="112"/>
      <c r="E1" s="11"/>
      <c r="F1" s="11"/>
      <c r="G1" s="11"/>
    </row>
    <row r="2" spans="1:8">
      <c r="A2" s="113" t="s">
        <v>109</v>
      </c>
      <c r="B2" s="113"/>
      <c r="C2" s="113"/>
      <c r="D2" s="113"/>
      <c r="E2" s="20"/>
      <c r="F2" s="20"/>
      <c r="G2" s="20"/>
      <c r="H2" s="20"/>
    </row>
    <row r="3" spans="1:8">
      <c r="A3" s="114"/>
      <c r="B3" s="114"/>
      <c r="C3" s="114"/>
      <c r="D3" s="113" t="s">
        <v>15</v>
      </c>
      <c r="E3" s="113"/>
      <c r="F3" s="113"/>
      <c r="G3" s="11"/>
    </row>
    <row r="4" spans="1:8">
      <c r="A4" s="114"/>
      <c r="B4" s="114"/>
      <c r="C4" s="114"/>
      <c r="D4" s="113"/>
      <c r="E4" s="113"/>
      <c r="F4" s="113"/>
      <c r="G4" s="11"/>
    </row>
    <row r="5" spans="1:8">
      <c r="A5" s="114"/>
      <c r="B5" s="114"/>
      <c r="C5" s="114"/>
      <c r="D5" s="113"/>
      <c r="E5" s="113"/>
      <c r="F5" s="113"/>
      <c r="G5" s="11"/>
    </row>
    <row r="6" spans="1:8">
      <c r="A6" s="12"/>
      <c r="B6" s="11"/>
      <c r="C6" s="11"/>
      <c r="D6" s="11"/>
      <c r="E6" s="11"/>
      <c r="F6" s="11"/>
      <c r="G6" s="11"/>
    </row>
    <row r="7" spans="1:8">
      <c r="A7" s="112" t="s">
        <v>51</v>
      </c>
      <c r="B7" s="112"/>
      <c r="C7" s="112"/>
      <c r="D7" s="11"/>
      <c r="E7" s="11"/>
      <c r="F7" s="11"/>
      <c r="G7" s="11"/>
    </row>
    <row r="8" spans="1:8">
      <c r="A8" s="111"/>
      <c r="B8" s="111"/>
      <c r="C8" s="111"/>
      <c r="D8" s="111"/>
      <c r="E8" s="111"/>
      <c r="F8" s="111"/>
      <c r="G8" s="111"/>
    </row>
    <row r="9" spans="1:8" ht="29.25" customHeight="1">
      <c r="A9" s="127" t="s">
        <v>129</v>
      </c>
      <c r="B9" s="127"/>
      <c r="C9" s="127"/>
      <c r="D9" s="127"/>
      <c r="E9" s="127"/>
      <c r="F9" s="127"/>
      <c r="G9" s="127"/>
    </row>
    <row r="10" spans="1:8">
      <c r="A10" s="14"/>
      <c r="B10" s="15"/>
      <c r="C10" s="15"/>
      <c r="D10" s="15"/>
      <c r="E10" s="15"/>
      <c r="F10" s="15"/>
      <c r="G10" s="16"/>
    </row>
    <row r="11" spans="1:8">
      <c r="A11" s="4"/>
      <c r="B11" s="2"/>
      <c r="C11" s="2"/>
      <c r="D11" s="6"/>
      <c r="E11" s="8"/>
      <c r="F11" s="8"/>
      <c r="G11" s="7"/>
    </row>
    <row r="12" spans="1:8" ht="12.75" customHeight="1">
      <c r="A12" s="9" t="s">
        <v>1</v>
      </c>
      <c r="B12" s="116" t="s">
        <v>13</v>
      </c>
      <c r="C12" s="116" t="s">
        <v>116</v>
      </c>
      <c r="D12" s="118" t="s">
        <v>3</v>
      </c>
      <c r="E12" s="119"/>
      <c r="F12" s="118"/>
      <c r="G12" s="119"/>
    </row>
    <row r="13" spans="1:8">
      <c r="A13" s="5"/>
      <c r="B13" s="117"/>
      <c r="C13" s="117"/>
      <c r="D13" s="1" t="s">
        <v>4</v>
      </c>
      <c r="E13" s="1" t="s">
        <v>5</v>
      </c>
      <c r="F13" s="1" t="s">
        <v>6</v>
      </c>
      <c r="G13" s="1" t="s">
        <v>7</v>
      </c>
    </row>
    <row r="14" spans="1:8">
      <c r="A14" s="2"/>
      <c r="B14" s="2"/>
      <c r="C14" s="2"/>
      <c r="D14" s="2"/>
      <c r="E14" s="1"/>
      <c r="F14" s="2"/>
      <c r="G14" s="2"/>
    </row>
    <row r="15" spans="1:8">
      <c r="A15" s="3" t="s">
        <v>9</v>
      </c>
      <c r="B15" s="1">
        <v>200</v>
      </c>
      <c r="C15" s="10">
        <f t="shared" ref="C15:C27" si="0">SUM(D15:G15)</f>
        <v>109200</v>
      </c>
      <c r="D15" s="10">
        <f>SUM(D16,D17,D18,D19,D23,D25,D26)</f>
        <v>0</v>
      </c>
      <c r="E15" s="10">
        <v>7800</v>
      </c>
      <c r="F15" s="10">
        <f>SUM(F16,F17,F18,F19,F23,F25,F26)</f>
        <v>0</v>
      </c>
      <c r="G15" s="10">
        <v>101400</v>
      </c>
    </row>
    <row r="16" spans="1:8" ht="26.4">
      <c r="A16" s="21" t="s">
        <v>20</v>
      </c>
      <c r="B16" s="1">
        <v>211</v>
      </c>
      <c r="C16" s="10">
        <f t="shared" si="0"/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>
      <c r="A17" s="24" t="s">
        <v>23</v>
      </c>
      <c r="B17" s="1">
        <v>212</v>
      </c>
      <c r="C17" s="10">
        <f t="shared" si="0"/>
        <v>0</v>
      </c>
      <c r="D17" s="10"/>
      <c r="E17" s="10"/>
      <c r="F17" s="10"/>
      <c r="G17" s="10"/>
    </row>
    <row r="18" spans="1:7">
      <c r="A18" s="3" t="s">
        <v>2</v>
      </c>
      <c r="B18" s="1">
        <v>213</v>
      </c>
      <c r="C18" s="10">
        <f t="shared" si="0"/>
        <v>0</v>
      </c>
      <c r="D18" s="10">
        <f>D16*0.262</f>
        <v>0</v>
      </c>
      <c r="E18" s="10">
        <f>E16*0.262</f>
        <v>0</v>
      </c>
      <c r="F18" s="10">
        <f>F16*0.262</f>
        <v>0</v>
      </c>
      <c r="G18" s="10">
        <f>G16*0.262</f>
        <v>0</v>
      </c>
    </row>
    <row r="19" spans="1:7">
      <c r="A19" s="3" t="s">
        <v>19</v>
      </c>
      <c r="B19" s="1">
        <v>220</v>
      </c>
      <c r="C19" s="10">
        <f t="shared" si="0"/>
        <v>0</v>
      </c>
      <c r="D19" s="10"/>
      <c r="E19" s="10"/>
      <c r="F19" s="10"/>
      <c r="G19" s="10"/>
    </row>
    <row r="20" spans="1:7">
      <c r="A20" s="3" t="s">
        <v>0</v>
      </c>
      <c r="B20" s="1">
        <v>221</v>
      </c>
      <c r="C20" s="10">
        <f t="shared" si="0"/>
        <v>0</v>
      </c>
      <c r="D20" s="10"/>
      <c r="E20" s="10"/>
      <c r="F20" s="10"/>
      <c r="G20" s="10"/>
    </row>
    <row r="21" spans="1:7">
      <c r="A21" s="3" t="s">
        <v>11</v>
      </c>
      <c r="B21" s="1">
        <v>222</v>
      </c>
      <c r="C21" s="10">
        <f t="shared" si="0"/>
        <v>0</v>
      </c>
      <c r="D21" s="10"/>
      <c r="E21" s="10"/>
      <c r="F21" s="10"/>
      <c r="G21" s="10"/>
    </row>
    <row r="22" spans="1:7">
      <c r="A22" s="3" t="s">
        <v>10</v>
      </c>
      <c r="B22" s="1">
        <v>223</v>
      </c>
      <c r="C22" s="10">
        <f t="shared" si="0"/>
        <v>0</v>
      </c>
      <c r="D22" s="10"/>
      <c r="E22" s="10"/>
      <c r="F22" s="10"/>
      <c r="G22" s="10"/>
    </row>
    <row r="23" spans="1:7">
      <c r="A23" s="3" t="s">
        <v>18</v>
      </c>
      <c r="B23" s="1">
        <v>226</v>
      </c>
      <c r="C23" s="10">
        <v>109200</v>
      </c>
      <c r="D23" s="10"/>
      <c r="E23" s="10">
        <v>7800</v>
      </c>
      <c r="F23" s="10"/>
      <c r="G23" s="10">
        <v>101400</v>
      </c>
    </row>
    <row r="24" spans="1:7" ht="26.4">
      <c r="A24" s="21" t="s">
        <v>21</v>
      </c>
      <c r="B24" s="1">
        <v>262</v>
      </c>
      <c r="C24" s="10">
        <f t="shared" si="0"/>
        <v>0</v>
      </c>
      <c r="D24" s="10"/>
      <c r="E24" s="10"/>
      <c r="F24" s="10"/>
      <c r="G24" s="10"/>
    </row>
    <row r="25" spans="1:7">
      <c r="A25" s="3" t="s">
        <v>16</v>
      </c>
      <c r="B25" s="1">
        <v>310</v>
      </c>
      <c r="C25" s="10">
        <f t="shared" si="0"/>
        <v>0</v>
      </c>
      <c r="D25" s="10"/>
      <c r="E25" s="10"/>
      <c r="F25" s="10"/>
      <c r="G25" s="10"/>
    </row>
    <row r="26" spans="1:7" ht="26.4">
      <c r="A26" s="21" t="s">
        <v>17</v>
      </c>
      <c r="B26" s="1">
        <v>340</v>
      </c>
      <c r="C26" s="10">
        <f t="shared" si="0"/>
        <v>0</v>
      </c>
      <c r="D26" s="10"/>
      <c r="E26" s="10"/>
      <c r="F26" s="10"/>
      <c r="G26" s="10"/>
    </row>
    <row r="27" spans="1:7">
      <c r="A27" s="3" t="s">
        <v>8</v>
      </c>
      <c r="B27" s="1"/>
      <c r="C27" s="10">
        <f t="shared" si="0"/>
        <v>109200</v>
      </c>
      <c r="D27" s="10">
        <f>SUM(D15,D25,D26)</f>
        <v>0</v>
      </c>
      <c r="E27" s="10">
        <v>7800</v>
      </c>
      <c r="F27" s="10">
        <f>SUM(F15,F25,F26)</f>
        <v>0</v>
      </c>
      <c r="G27" s="10">
        <v>101400</v>
      </c>
    </row>
    <row r="28" spans="1:7">
      <c r="A28" s="120"/>
      <c r="B28" s="121"/>
      <c r="C28" s="121"/>
      <c r="D28" s="121"/>
      <c r="E28" s="121"/>
      <c r="F28" s="121"/>
      <c r="G28" s="122"/>
    </row>
    <row r="29" spans="1:7">
      <c r="A29" s="18" t="s">
        <v>14</v>
      </c>
      <c r="B29" s="1"/>
      <c r="C29" s="23">
        <f>C27/1000</f>
        <v>109.2</v>
      </c>
      <c r="D29" s="23">
        <f>D27/1000</f>
        <v>0</v>
      </c>
      <c r="E29" s="23">
        <f>E27/1000</f>
        <v>7.8</v>
      </c>
      <c r="F29" s="23">
        <f>F27/1000</f>
        <v>0</v>
      </c>
      <c r="G29" s="23">
        <f>G27/1000</f>
        <v>101.4</v>
      </c>
    </row>
    <row r="30" spans="1:7">
      <c r="A30" s="17"/>
      <c r="B30" s="13"/>
      <c r="C30" s="13"/>
      <c r="D30" s="13"/>
      <c r="E30" s="13"/>
      <c r="F30" s="19"/>
      <c r="G30" s="13" t="s">
        <v>15</v>
      </c>
    </row>
    <row r="31" spans="1:7">
      <c r="A31" t="s">
        <v>26</v>
      </c>
    </row>
    <row r="32" spans="1:7">
      <c r="A32" t="s">
        <v>27</v>
      </c>
    </row>
    <row r="33" spans="1:7" ht="24.75" customHeight="1">
      <c r="A33" s="128" t="s">
        <v>104</v>
      </c>
      <c r="B33" s="128"/>
      <c r="C33" s="128"/>
      <c r="D33" s="128"/>
      <c r="E33" s="128"/>
      <c r="F33" s="128"/>
      <c r="G33" s="128"/>
    </row>
  </sheetData>
  <dataConsolidate/>
  <mergeCells count="14">
    <mergeCell ref="A1:D1"/>
    <mergeCell ref="A8:G8"/>
    <mergeCell ref="A7:C7"/>
    <mergeCell ref="A3:C3"/>
    <mergeCell ref="A4:C4"/>
    <mergeCell ref="A5:C5"/>
    <mergeCell ref="D3:F5"/>
    <mergeCell ref="A2:D2"/>
    <mergeCell ref="A9:G9"/>
    <mergeCell ref="C12:C13"/>
    <mergeCell ref="B12:B13"/>
    <mergeCell ref="A33:G33"/>
    <mergeCell ref="A28:G28"/>
    <mergeCell ref="D12:G12"/>
  </mergeCells>
  <phoneticPr fontId="4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zoomScaleSheetLayoutView="100" workbookViewId="0">
      <selection activeCell="A23" sqref="A23"/>
    </sheetView>
  </sheetViews>
  <sheetFormatPr defaultRowHeight="13.2"/>
  <cols>
    <col min="1" max="1" width="28" customWidth="1"/>
    <col min="2" max="3" width="9.5546875" customWidth="1"/>
    <col min="4" max="4" width="9.44140625" customWidth="1"/>
    <col min="5" max="5" width="8.6640625" customWidth="1"/>
    <col min="6" max="6" width="9.5546875" customWidth="1"/>
    <col min="257" max="257" width="28" customWidth="1"/>
    <col min="258" max="259" width="9.5546875" customWidth="1"/>
    <col min="260" max="260" width="9.44140625" customWidth="1"/>
    <col min="261" max="261" width="8.6640625" customWidth="1"/>
    <col min="262" max="262" width="9.5546875" customWidth="1"/>
    <col min="513" max="513" width="28" customWidth="1"/>
    <col min="514" max="515" width="9.5546875" customWidth="1"/>
    <col min="516" max="516" width="9.44140625" customWidth="1"/>
    <col min="517" max="517" width="8.6640625" customWidth="1"/>
    <col min="518" max="518" width="9.5546875" customWidth="1"/>
    <col min="769" max="769" width="28" customWidth="1"/>
    <col min="770" max="771" width="9.5546875" customWidth="1"/>
    <col min="772" max="772" width="9.44140625" customWidth="1"/>
    <col min="773" max="773" width="8.6640625" customWidth="1"/>
    <col min="774" max="774" width="9.5546875" customWidth="1"/>
    <col min="1025" max="1025" width="28" customWidth="1"/>
    <col min="1026" max="1027" width="9.5546875" customWidth="1"/>
    <col min="1028" max="1028" width="9.44140625" customWidth="1"/>
    <col min="1029" max="1029" width="8.6640625" customWidth="1"/>
    <col min="1030" max="1030" width="9.5546875" customWidth="1"/>
    <col min="1281" max="1281" width="28" customWidth="1"/>
    <col min="1282" max="1283" width="9.5546875" customWidth="1"/>
    <col min="1284" max="1284" width="9.44140625" customWidth="1"/>
    <col min="1285" max="1285" width="8.6640625" customWidth="1"/>
    <col min="1286" max="1286" width="9.5546875" customWidth="1"/>
    <col min="1537" max="1537" width="28" customWidth="1"/>
    <col min="1538" max="1539" width="9.5546875" customWidth="1"/>
    <col min="1540" max="1540" width="9.44140625" customWidth="1"/>
    <col min="1541" max="1541" width="8.6640625" customWidth="1"/>
    <col min="1542" max="1542" width="9.5546875" customWidth="1"/>
    <col min="1793" max="1793" width="28" customWidth="1"/>
    <col min="1794" max="1795" width="9.5546875" customWidth="1"/>
    <col min="1796" max="1796" width="9.44140625" customWidth="1"/>
    <col min="1797" max="1797" width="8.6640625" customWidth="1"/>
    <col min="1798" max="1798" width="9.5546875" customWidth="1"/>
    <col min="2049" max="2049" width="28" customWidth="1"/>
    <col min="2050" max="2051" width="9.5546875" customWidth="1"/>
    <col min="2052" max="2052" width="9.44140625" customWidth="1"/>
    <col min="2053" max="2053" width="8.6640625" customWidth="1"/>
    <col min="2054" max="2054" width="9.5546875" customWidth="1"/>
    <col min="2305" max="2305" width="28" customWidth="1"/>
    <col min="2306" max="2307" width="9.5546875" customWidth="1"/>
    <col min="2308" max="2308" width="9.44140625" customWidth="1"/>
    <col min="2309" max="2309" width="8.6640625" customWidth="1"/>
    <col min="2310" max="2310" width="9.5546875" customWidth="1"/>
    <col min="2561" max="2561" width="28" customWidth="1"/>
    <col min="2562" max="2563" width="9.5546875" customWidth="1"/>
    <col min="2564" max="2564" width="9.44140625" customWidth="1"/>
    <col min="2565" max="2565" width="8.6640625" customWidth="1"/>
    <col min="2566" max="2566" width="9.5546875" customWidth="1"/>
    <col min="2817" max="2817" width="28" customWidth="1"/>
    <col min="2818" max="2819" width="9.5546875" customWidth="1"/>
    <col min="2820" max="2820" width="9.44140625" customWidth="1"/>
    <col min="2821" max="2821" width="8.6640625" customWidth="1"/>
    <col min="2822" max="2822" width="9.5546875" customWidth="1"/>
    <col min="3073" max="3073" width="28" customWidth="1"/>
    <col min="3074" max="3075" width="9.5546875" customWidth="1"/>
    <col min="3076" max="3076" width="9.44140625" customWidth="1"/>
    <col min="3077" max="3077" width="8.6640625" customWidth="1"/>
    <col min="3078" max="3078" width="9.5546875" customWidth="1"/>
    <col min="3329" max="3329" width="28" customWidth="1"/>
    <col min="3330" max="3331" width="9.5546875" customWidth="1"/>
    <col min="3332" max="3332" width="9.44140625" customWidth="1"/>
    <col min="3333" max="3333" width="8.6640625" customWidth="1"/>
    <col min="3334" max="3334" width="9.5546875" customWidth="1"/>
    <col min="3585" max="3585" width="28" customWidth="1"/>
    <col min="3586" max="3587" width="9.5546875" customWidth="1"/>
    <col min="3588" max="3588" width="9.44140625" customWidth="1"/>
    <col min="3589" max="3589" width="8.6640625" customWidth="1"/>
    <col min="3590" max="3590" width="9.5546875" customWidth="1"/>
    <col min="3841" max="3841" width="28" customWidth="1"/>
    <col min="3842" max="3843" width="9.5546875" customWidth="1"/>
    <col min="3844" max="3844" width="9.44140625" customWidth="1"/>
    <col min="3845" max="3845" width="8.6640625" customWidth="1"/>
    <col min="3846" max="3846" width="9.5546875" customWidth="1"/>
    <col min="4097" max="4097" width="28" customWidth="1"/>
    <col min="4098" max="4099" width="9.5546875" customWidth="1"/>
    <col min="4100" max="4100" width="9.44140625" customWidth="1"/>
    <col min="4101" max="4101" width="8.6640625" customWidth="1"/>
    <col min="4102" max="4102" width="9.5546875" customWidth="1"/>
    <col min="4353" max="4353" width="28" customWidth="1"/>
    <col min="4354" max="4355" width="9.5546875" customWidth="1"/>
    <col min="4356" max="4356" width="9.44140625" customWidth="1"/>
    <col min="4357" max="4357" width="8.6640625" customWidth="1"/>
    <col min="4358" max="4358" width="9.5546875" customWidth="1"/>
    <col min="4609" max="4609" width="28" customWidth="1"/>
    <col min="4610" max="4611" width="9.5546875" customWidth="1"/>
    <col min="4612" max="4612" width="9.44140625" customWidth="1"/>
    <col min="4613" max="4613" width="8.6640625" customWidth="1"/>
    <col min="4614" max="4614" width="9.5546875" customWidth="1"/>
    <col min="4865" max="4865" width="28" customWidth="1"/>
    <col min="4866" max="4867" width="9.5546875" customWidth="1"/>
    <col min="4868" max="4868" width="9.44140625" customWidth="1"/>
    <col min="4869" max="4869" width="8.6640625" customWidth="1"/>
    <col min="4870" max="4870" width="9.5546875" customWidth="1"/>
    <col min="5121" max="5121" width="28" customWidth="1"/>
    <col min="5122" max="5123" width="9.5546875" customWidth="1"/>
    <col min="5124" max="5124" width="9.44140625" customWidth="1"/>
    <col min="5125" max="5125" width="8.6640625" customWidth="1"/>
    <col min="5126" max="5126" width="9.5546875" customWidth="1"/>
    <col min="5377" max="5377" width="28" customWidth="1"/>
    <col min="5378" max="5379" width="9.5546875" customWidth="1"/>
    <col min="5380" max="5380" width="9.44140625" customWidth="1"/>
    <col min="5381" max="5381" width="8.6640625" customWidth="1"/>
    <col min="5382" max="5382" width="9.5546875" customWidth="1"/>
    <col min="5633" max="5633" width="28" customWidth="1"/>
    <col min="5634" max="5635" width="9.5546875" customWidth="1"/>
    <col min="5636" max="5636" width="9.44140625" customWidth="1"/>
    <col min="5637" max="5637" width="8.6640625" customWidth="1"/>
    <col min="5638" max="5638" width="9.5546875" customWidth="1"/>
    <col min="5889" max="5889" width="28" customWidth="1"/>
    <col min="5890" max="5891" width="9.5546875" customWidth="1"/>
    <col min="5892" max="5892" width="9.44140625" customWidth="1"/>
    <col min="5893" max="5893" width="8.6640625" customWidth="1"/>
    <col min="5894" max="5894" width="9.5546875" customWidth="1"/>
    <col min="6145" max="6145" width="28" customWidth="1"/>
    <col min="6146" max="6147" width="9.5546875" customWidth="1"/>
    <col min="6148" max="6148" width="9.44140625" customWidth="1"/>
    <col min="6149" max="6149" width="8.6640625" customWidth="1"/>
    <col min="6150" max="6150" width="9.5546875" customWidth="1"/>
    <col min="6401" max="6401" width="28" customWidth="1"/>
    <col min="6402" max="6403" width="9.5546875" customWidth="1"/>
    <col min="6404" max="6404" width="9.44140625" customWidth="1"/>
    <col min="6405" max="6405" width="8.6640625" customWidth="1"/>
    <col min="6406" max="6406" width="9.5546875" customWidth="1"/>
    <col min="6657" max="6657" width="28" customWidth="1"/>
    <col min="6658" max="6659" width="9.5546875" customWidth="1"/>
    <col min="6660" max="6660" width="9.44140625" customWidth="1"/>
    <col min="6661" max="6661" width="8.6640625" customWidth="1"/>
    <col min="6662" max="6662" width="9.5546875" customWidth="1"/>
    <col min="6913" max="6913" width="28" customWidth="1"/>
    <col min="6914" max="6915" width="9.5546875" customWidth="1"/>
    <col min="6916" max="6916" width="9.44140625" customWidth="1"/>
    <col min="6917" max="6917" width="8.6640625" customWidth="1"/>
    <col min="6918" max="6918" width="9.5546875" customWidth="1"/>
    <col min="7169" max="7169" width="28" customWidth="1"/>
    <col min="7170" max="7171" width="9.5546875" customWidth="1"/>
    <col min="7172" max="7172" width="9.44140625" customWidth="1"/>
    <col min="7173" max="7173" width="8.6640625" customWidth="1"/>
    <col min="7174" max="7174" width="9.5546875" customWidth="1"/>
    <col min="7425" max="7425" width="28" customWidth="1"/>
    <col min="7426" max="7427" width="9.5546875" customWidth="1"/>
    <col min="7428" max="7428" width="9.44140625" customWidth="1"/>
    <col min="7429" max="7429" width="8.6640625" customWidth="1"/>
    <col min="7430" max="7430" width="9.5546875" customWidth="1"/>
    <col min="7681" max="7681" width="28" customWidth="1"/>
    <col min="7682" max="7683" width="9.5546875" customWidth="1"/>
    <col min="7684" max="7684" width="9.44140625" customWidth="1"/>
    <col min="7685" max="7685" width="8.6640625" customWidth="1"/>
    <col min="7686" max="7686" width="9.5546875" customWidth="1"/>
    <col min="7937" max="7937" width="28" customWidth="1"/>
    <col min="7938" max="7939" width="9.5546875" customWidth="1"/>
    <col min="7940" max="7940" width="9.44140625" customWidth="1"/>
    <col min="7941" max="7941" width="8.6640625" customWidth="1"/>
    <col min="7942" max="7942" width="9.5546875" customWidth="1"/>
    <col min="8193" max="8193" width="28" customWidth="1"/>
    <col min="8194" max="8195" width="9.5546875" customWidth="1"/>
    <col min="8196" max="8196" width="9.44140625" customWidth="1"/>
    <col min="8197" max="8197" width="8.6640625" customWidth="1"/>
    <col min="8198" max="8198" width="9.5546875" customWidth="1"/>
    <col min="8449" max="8449" width="28" customWidth="1"/>
    <col min="8450" max="8451" width="9.5546875" customWidth="1"/>
    <col min="8452" max="8452" width="9.44140625" customWidth="1"/>
    <col min="8453" max="8453" width="8.6640625" customWidth="1"/>
    <col min="8454" max="8454" width="9.5546875" customWidth="1"/>
    <col min="8705" max="8705" width="28" customWidth="1"/>
    <col min="8706" max="8707" width="9.5546875" customWidth="1"/>
    <col min="8708" max="8708" width="9.44140625" customWidth="1"/>
    <col min="8709" max="8709" width="8.6640625" customWidth="1"/>
    <col min="8710" max="8710" width="9.5546875" customWidth="1"/>
    <col min="8961" max="8961" width="28" customWidth="1"/>
    <col min="8962" max="8963" width="9.5546875" customWidth="1"/>
    <col min="8964" max="8964" width="9.44140625" customWidth="1"/>
    <col min="8965" max="8965" width="8.6640625" customWidth="1"/>
    <col min="8966" max="8966" width="9.5546875" customWidth="1"/>
    <col min="9217" max="9217" width="28" customWidth="1"/>
    <col min="9218" max="9219" width="9.5546875" customWidth="1"/>
    <col min="9220" max="9220" width="9.44140625" customWidth="1"/>
    <col min="9221" max="9221" width="8.6640625" customWidth="1"/>
    <col min="9222" max="9222" width="9.5546875" customWidth="1"/>
    <col min="9473" max="9473" width="28" customWidth="1"/>
    <col min="9474" max="9475" width="9.5546875" customWidth="1"/>
    <col min="9476" max="9476" width="9.44140625" customWidth="1"/>
    <col min="9477" max="9477" width="8.6640625" customWidth="1"/>
    <col min="9478" max="9478" width="9.5546875" customWidth="1"/>
    <col min="9729" max="9729" width="28" customWidth="1"/>
    <col min="9730" max="9731" width="9.5546875" customWidth="1"/>
    <col min="9732" max="9732" width="9.44140625" customWidth="1"/>
    <col min="9733" max="9733" width="8.6640625" customWidth="1"/>
    <col min="9734" max="9734" width="9.5546875" customWidth="1"/>
    <col min="9985" max="9985" width="28" customWidth="1"/>
    <col min="9986" max="9987" width="9.5546875" customWidth="1"/>
    <col min="9988" max="9988" width="9.44140625" customWidth="1"/>
    <col min="9989" max="9989" width="8.6640625" customWidth="1"/>
    <col min="9990" max="9990" width="9.5546875" customWidth="1"/>
    <col min="10241" max="10241" width="28" customWidth="1"/>
    <col min="10242" max="10243" width="9.5546875" customWidth="1"/>
    <col min="10244" max="10244" width="9.44140625" customWidth="1"/>
    <col min="10245" max="10245" width="8.6640625" customWidth="1"/>
    <col min="10246" max="10246" width="9.5546875" customWidth="1"/>
    <col min="10497" max="10497" width="28" customWidth="1"/>
    <col min="10498" max="10499" width="9.5546875" customWidth="1"/>
    <col min="10500" max="10500" width="9.44140625" customWidth="1"/>
    <col min="10501" max="10501" width="8.6640625" customWidth="1"/>
    <col min="10502" max="10502" width="9.5546875" customWidth="1"/>
    <col min="10753" max="10753" width="28" customWidth="1"/>
    <col min="10754" max="10755" width="9.5546875" customWidth="1"/>
    <col min="10756" max="10756" width="9.44140625" customWidth="1"/>
    <col min="10757" max="10757" width="8.6640625" customWidth="1"/>
    <col min="10758" max="10758" width="9.5546875" customWidth="1"/>
    <col min="11009" max="11009" width="28" customWidth="1"/>
    <col min="11010" max="11011" width="9.5546875" customWidth="1"/>
    <col min="11012" max="11012" width="9.44140625" customWidth="1"/>
    <col min="11013" max="11013" width="8.6640625" customWidth="1"/>
    <col min="11014" max="11014" width="9.5546875" customWidth="1"/>
    <col min="11265" max="11265" width="28" customWidth="1"/>
    <col min="11266" max="11267" width="9.5546875" customWidth="1"/>
    <col min="11268" max="11268" width="9.44140625" customWidth="1"/>
    <col min="11269" max="11269" width="8.6640625" customWidth="1"/>
    <col min="11270" max="11270" width="9.5546875" customWidth="1"/>
    <col min="11521" max="11521" width="28" customWidth="1"/>
    <col min="11522" max="11523" width="9.5546875" customWidth="1"/>
    <col min="11524" max="11524" width="9.44140625" customWidth="1"/>
    <col min="11525" max="11525" width="8.6640625" customWidth="1"/>
    <col min="11526" max="11526" width="9.5546875" customWidth="1"/>
    <col min="11777" max="11777" width="28" customWidth="1"/>
    <col min="11778" max="11779" width="9.5546875" customWidth="1"/>
    <col min="11780" max="11780" width="9.44140625" customWidth="1"/>
    <col min="11781" max="11781" width="8.6640625" customWidth="1"/>
    <col min="11782" max="11782" width="9.5546875" customWidth="1"/>
    <col min="12033" max="12033" width="28" customWidth="1"/>
    <col min="12034" max="12035" width="9.5546875" customWidth="1"/>
    <col min="12036" max="12036" width="9.44140625" customWidth="1"/>
    <col min="12037" max="12037" width="8.6640625" customWidth="1"/>
    <col min="12038" max="12038" width="9.5546875" customWidth="1"/>
    <col min="12289" max="12289" width="28" customWidth="1"/>
    <col min="12290" max="12291" width="9.5546875" customWidth="1"/>
    <col min="12292" max="12292" width="9.44140625" customWidth="1"/>
    <col min="12293" max="12293" width="8.6640625" customWidth="1"/>
    <col min="12294" max="12294" width="9.5546875" customWidth="1"/>
    <col min="12545" max="12545" width="28" customWidth="1"/>
    <col min="12546" max="12547" width="9.5546875" customWidth="1"/>
    <col min="12548" max="12548" width="9.44140625" customWidth="1"/>
    <col min="12549" max="12549" width="8.6640625" customWidth="1"/>
    <col min="12550" max="12550" width="9.5546875" customWidth="1"/>
    <col min="12801" max="12801" width="28" customWidth="1"/>
    <col min="12802" max="12803" width="9.5546875" customWidth="1"/>
    <col min="12804" max="12804" width="9.44140625" customWidth="1"/>
    <col min="12805" max="12805" width="8.6640625" customWidth="1"/>
    <col min="12806" max="12806" width="9.5546875" customWidth="1"/>
    <col min="13057" max="13057" width="28" customWidth="1"/>
    <col min="13058" max="13059" width="9.5546875" customWidth="1"/>
    <col min="13060" max="13060" width="9.44140625" customWidth="1"/>
    <col min="13061" max="13061" width="8.6640625" customWidth="1"/>
    <col min="13062" max="13062" width="9.5546875" customWidth="1"/>
    <col min="13313" max="13313" width="28" customWidth="1"/>
    <col min="13314" max="13315" width="9.5546875" customWidth="1"/>
    <col min="13316" max="13316" width="9.44140625" customWidth="1"/>
    <col min="13317" max="13317" width="8.6640625" customWidth="1"/>
    <col min="13318" max="13318" width="9.5546875" customWidth="1"/>
    <col min="13569" max="13569" width="28" customWidth="1"/>
    <col min="13570" max="13571" width="9.5546875" customWidth="1"/>
    <col min="13572" max="13572" width="9.44140625" customWidth="1"/>
    <col min="13573" max="13573" width="8.6640625" customWidth="1"/>
    <col min="13574" max="13574" width="9.5546875" customWidth="1"/>
    <col min="13825" max="13825" width="28" customWidth="1"/>
    <col min="13826" max="13827" width="9.5546875" customWidth="1"/>
    <col min="13828" max="13828" width="9.44140625" customWidth="1"/>
    <col min="13829" max="13829" width="8.6640625" customWidth="1"/>
    <col min="13830" max="13830" width="9.5546875" customWidth="1"/>
    <col min="14081" max="14081" width="28" customWidth="1"/>
    <col min="14082" max="14083" width="9.5546875" customWidth="1"/>
    <col min="14084" max="14084" width="9.44140625" customWidth="1"/>
    <col min="14085" max="14085" width="8.6640625" customWidth="1"/>
    <col min="14086" max="14086" width="9.5546875" customWidth="1"/>
    <col min="14337" max="14337" width="28" customWidth="1"/>
    <col min="14338" max="14339" width="9.5546875" customWidth="1"/>
    <col min="14340" max="14340" width="9.44140625" customWidth="1"/>
    <col min="14341" max="14341" width="8.6640625" customWidth="1"/>
    <col min="14342" max="14342" width="9.5546875" customWidth="1"/>
    <col min="14593" max="14593" width="28" customWidth="1"/>
    <col min="14594" max="14595" width="9.5546875" customWidth="1"/>
    <col min="14596" max="14596" width="9.44140625" customWidth="1"/>
    <col min="14597" max="14597" width="8.6640625" customWidth="1"/>
    <col min="14598" max="14598" width="9.5546875" customWidth="1"/>
    <col min="14849" max="14849" width="28" customWidth="1"/>
    <col min="14850" max="14851" width="9.5546875" customWidth="1"/>
    <col min="14852" max="14852" width="9.44140625" customWidth="1"/>
    <col min="14853" max="14853" width="8.6640625" customWidth="1"/>
    <col min="14854" max="14854" width="9.5546875" customWidth="1"/>
    <col min="15105" max="15105" width="28" customWidth="1"/>
    <col min="15106" max="15107" width="9.5546875" customWidth="1"/>
    <col min="15108" max="15108" width="9.44140625" customWidth="1"/>
    <col min="15109" max="15109" width="8.6640625" customWidth="1"/>
    <col min="15110" max="15110" width="9.5546875" customWidth="1"/>
    <col min="15361" max="15361" width="28" customWidth="1"/>
    <col min="15362" max="15363" width="9.5546875" customWidth="1"/>
    <col min="15364" max="15364" width="9.44140625" customWidth="1"/>
    <col min="15365" max="15365" width="8.6640625" customWidth="1"/>
    <col min="15366" max="15366" width="9.5546875" customWidth="1"/>
    <col min="15617" max="15617" width="28" customWidth="1"/>
    <col min="15618" max="15619" width="9.5546875" customWidth="1"/>
    <col min="15620" max="15620" width="9.44140625" customWidth="1"/>
    <col min="15621" max="15621" width="8.6640625" customWidth="1"/>
    <col min="15622" max="15622" width="9.5546875" customWidth="1"/>
    <col min="15873" max="15873" width="28" customWidth="1"/>
    <col min="15874" max="15875" width="9.5546875" customWidth="1"/>
    <col min="15876" max="15876" width="9.44140625" customWidth="1"/>
    <col min="15877" max="15877" width="8.6640625" customWidth="1"/>
    <col min="15878" max="15878" width="9.5546875" customWidth="1"/>
    <col min="16129" max="16129" width="28" customWidth="1"/>
    <col min="16130" max="16131" width="9.5546875" customWidth="1"/>
    <col min="16132" max="16132" width="9.44140625" customWidth="1"/>
    <col min="16133" max="16133" width="8.6640625" customWidth="1"/>
    <col min="16134" max="16134" width="9.5546875" customWidth="1"/>
  </cols>
  <sheetData>
    <row r="1" spans="1:8">
      <c r="A1" s="112" t="s">
        <v>12</v>
      </c>
      <c r="B1" s="112"/>
      <c r="C1" s="112"/>
      <c r="D1" s="112"/>
      <c r="E1" s="56"/>
      <c r="F1" s="56"/>
      <c r="G1" s="56"/>
    </row>
    <row r="2" spans="1:8" ht="27" customHeight="1">
      <c r="A2" s="113" t="s">
        <v>112</v>
      </c>
      <c r="B2" s="113"/>
      <c r="C2" s="113"/>
      <c r="D2" s="113"/>
      <c r="E2" s="20"/>
      <c r="F2" s="20"/>
      <c r="G2" s="20"/>
      <c r="H2" s="20"/>
    </row>
    <row r="3" spans="1:8">
      <c r="A3" s="114"/>
      <c r="B3" s="114"/>
      <c r="C3" s="114"/>
      <c r="D3" s="113" t="s">
        <v>15</v>
      </c>
      <c r="E3" s="113"/>
      <c r="F3" s="113"/>
      <c r="G3" s="56"/>
    </row>
    <row r="4" spans="1:8">
      <c r="A4" s="114"/>
      <c r="B4" s="114"/>
      <c r="C4" s="114"/>
      <c r="D4" s="113"/>
      <c r="E4" s="113"/>
      <c r="F4" s="113"/>
      <c r="G4" s="56"/>
    </row>
    <row r="5" spans="1:8">
      <c r="A5" s="112" t="s">
        <v>94</v>
      </c>
      <c r="B5" s="112"/>
      <c r="C5" s="112"/>
      <c r="D5" s="113"/>
      <c r="E5" s="113"/>
      <c r="F5" s="113"/>
      <c r="G5" s="56"/>
    </row>
    <row r="6" spans="1:8">
      <c r="A6" s="58"/>
      <c r="B6" s="56"/>
      <c r="C6" s="56"/>
      <c r="D6" s="56"/>
      <c r="E6" s="56"/>
      <c r="F6" s="56"/>
      <c r="G6" s="56"/>
    </row>
    <row r="7" spans="1:8">
      <c r="A7" s="129" t="s">
        <v>115</v>
      </c>
      <c r="B7" s="129"/>
      <c r="C7" s="129"/>
      <c r="D7" s="129"/>
      <c r="E7" s="129"/>
      <c r="F7" s="129"/>
      <c r="G7" s="129"/>
      <c r="H7" t="s">
        <v>15</v>
      </c>
    </row>
    <row r="8" spans="1:8">
      <c r="A8" s="115"/>
      <c r="B8" s="115"/>
      <c r="C8" s="115"/>
      <c r="D8" s="115"/>
      <c r="E8" s="115"/>
      <c r="F8" s="115"/>
      <c r="G8" s="115"/>
    </row>
    <row r="9" spans="1:8">
      <c r="A9" s="14"/>
      <c r="B9" s="15"/>
      <c r="C9" s="15"/>
      <c r="D9" s="15"/>
      <c r="E9" s="15"/>
      <c r="F9" s="15"/>
      <c r="G9" s="16"/>
    </row>
    <row r="10" spans="1:8">
      <c r="A10" s="4"/>
      <c r="B10" s="2"/>
      <c r="C10" s="2"/>
      <c r="D10" s="6"/>
      <c r="E10" s="8"/>
      <c r="F10" s="8"/>
      <c r="G10" s="7"/>
    </row>
    <row r="11" spans="1:8" ht="12.75" customHeight="1">
      <c r="A11" s="9" t="s">
        <v>1</v>
      </c>
      <c r="B11" s="116" t="s">
        <v>13</v>
      </c>
      <c r="C11" s="116" t="s">
        <v>116</v>
      </c>
      <c r="D11" s="118" t="s">
        <v>3</v>
      </c>
      <c r="E11" s="119"/>
      <c r="F11" s="118"/>
      <c r="G11" s="119"/>
    </row>
    <row r="12" spans="1:8">
      <c r="A12" s="5"/>
      <c r="B12" s="117"/>
      <c r="C12" s="117"/>
      <c r="D12" s="59" t="s">
        <v>4</v>
      </c>
      <c r="E12" s="59" t="s">
        <v>5</v>
      </c>
      <c r="F12" s="59" t="s">
        <v>6</v>
      </c>
      <c r="G12" s="59" t="s">
        <v>7</v>
      </c>
    </row>
    <row r="13" spans="1:8">
      <c r="A13" s="2"/>
      <c r="B13" s="2"/>
      <c r="C13" s="2"/>
      <c r="D13" s="2"/>
      <c r="E13" s="59"/>
      <c r="F13" s="2"/>
      <c r="G13" s="2"/>
    </row>
    <row r="14" spans="1:8">
      <c r="A14" s="3" t="s">
        <v>9</v>
      </c>
      <c r="B14" s="59"/>
      <c r="C14" s="10">
        <v>413000</v>
      </c>
      <c r="D14" s="10">
        <v>51900</v>
      </c>
      <c r="E14" s="10">
        <v>120370</v>
      </c>
      <c r="F14" s="10">
        <v>120370</v>
      </c>
      <c r="G14" s="10">
        <v>120360</v>
      </c>
    </row>
    <row r="15" spans="1:8" ht="26.4">
      <c r="A15" s="21" t="s">
        <v>20</v>
      </c>
      <c r="B15" s="59">
        <v>211</v>
      </c>
      <c r="C15" s="10">
        <f t="shared" ref="C15:C24" si="0">SUM(D15:G15)</f>
        <v>0</v>
      </c>
      <c r="D15" s="10">
        <v>0</v>
      </c>
      <c r="E15" s="10">
        <v>0</v>
      </c>
      <c r="F15" s="10">
        <v>0</v>
      </c>
      <c r="G15" s="10">
        <v>0</v>
      </c>
    </row>
    <row r="16" spans="1:8">
      <c r="A16" s="24" t="s">
        <v>23</v>
      </c>
      <c r="B16" s="59">
        <v>212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>
      <c r="A17" s="3" t="s">
        <v>2</v>
      </c>
      <c r="B17" s="59">
        <v>213</v>
      </c>
      <c r="C17" s="10">
        <f t="shared" si="0"/>
        <v>0</v>
      </c>
      <c r="D17" s="10">
        <f>D15*0.262</f>
        <v>0</v>
      </c>
      <c r="E17" s="10">
        <f>E15*0.262</f>
        <v>0</v>
      </c>
      <c r="F17" s="10">
        <f>F15*0.262</f>
        <v>0</v>
      </c>
      <c r="G17" s="10">
        <f>G15*0.262</f>
        <v>0</v>
      </c>
    </row>
    <row r="18" spans="1:7">
      <c r="A18" s="3" t="s">
        <v>19</v>
      </c>
      <c r="B18" s="59">
        <v>220</v>
      </c>
      <c r="C18" s="10">
        <f t="shared" si="0"/>
        <v>0</v>
      </c>
      <c r="D18" s="10"/>
      <c r="E18" s="10"/>
      <c r="F18" s="10"/>
      <c r="G18" s="10"/>
    </row>
    <row r="19" spans="1:7">
      <c r="A19" s="3" t="s">
        <v>0</v>
      </c>
      <c r="B19" s="59">
        <v>221</v>
      </c>
      <c r="C19" s="10">
        <f t="shared" si="0"/>
        <v>0</v>
      </c>
      <c r="D19" s="10"/>
      <c r="E19" s="10"/>
      <c r="F19" s="10"/>
      <c r="G19" s="10"/>
    </row>
    <row r="20" spans="1:7">
      <c r="A20" s="3" t="s">
        <v>11</v>
      </c>
      <c r="B20" s="59">
        <v>222</v>
      </c>
      <c r="C20" s="10">
        <f t="shared" si="0"/>
        <v>0</v>
      </c>
      <c r="D20" s="10"/>
      <c r="E20" s="10"/>
      <c r="F20" s="10"/>
      <c r="G20" s="10"/>
    </row>
    <row r="21" spans="1:7">
      <c r="A21" s="3" t="s">
        <v>10</v>
      </c>
      <c r="B21" s="59">
        <v>223</v>
      </c>
      <c r="C21" s="10">
        <f t="shared" si="0"/>
        <v>0</v>
      </c>
      <c r="D21" s="10"/>
      <c r="E21" s="10"/>
      <c r="F21" s="10"/>
      <c r="G21" s="10"/>
    </row>
    <row r="22" spans="1:7">
      <c r="A22" s="3" t="s">
        <v>18</v>
      </c>
      <c r="B22" s="59">
        <v>226</v>
      </c>
      <c r="C22" s="10">
        <f t="shared" si="0"/>
        <v>0</v>
      </c>
      <c r="D22" s="10"/>
      <c r="E22" s="10"/>
      <c r="F22" s="10"/>
      <c r="G22" s="10"/>
    </row>
    <row r="23" spans="1:7">
      <c r="A23" s="3" t="s">
        <v>16</v>
      </c>
      <c r="B23" s="59">
        <v>310</v>
      </c>
      <c r="C23" s="10">
        <f t="shared" si="0"/>
        <v>0</v>
      </c>
      <c r="D23" s="10"/>
      <c r="E23" s="10"/>
      <c r="F23" s="10"/>
      <c r="G23" s="10"/>
    </row>
    <row r="24" spans="1:7" ht="26.4">
      <c r="A24" s="21" t="s">
        <v>17</v>
      </c>
      <c r="B24" s="59">
        <v>340</v>
      </c>
      <c r="C24" s="10">
        <f t="shared" si="0"/>
        <v>0</v>
      </c>
      <c r="D24" s="10"/>
      <c r="E24" s="10"/>
      <c r="F24" s="10"/>
      <c r="G24" s="10"/>
    </row>
    <row r="25" spans="1:7">
      <c r="A25" s="3" t="s">
        <v>8</v>
      </c>
      <c r="B25" s="59"/>
      <c r="C25" s="10">
        <v>413000</v>
      </c>
      <c r="D25" s="10">
        <f>SUM(D14,D23,D24)</f>
        <v>51900</v>
      </c>
      <c r="E25" s="10">
        <f>SUM(E14,E23,E24)</f>
        <v>120370</v>
      </c>
      <c r="F25" s="10">
        <f>SUM(F14,F23,F24)</f>
        <v>120370</v>
      </c>
      <c r="G25" s="10">
        <f>SUM(G14,G23,G24)</f>
        <v>120360</v>
      </c>
    </row>
    <row r="26" spans="1:7">
      <c r="A26" s="120"/>
      <c r="B26" s="121"/>
      <c r="C26" s="121"/>
      <c r="D26" s="121"/>
      <c r="E26" s="121"/>
      <c r="F26" s="121"/>
      <c r="G26" s="122"/>
    </row>
    <row r="27" spans="1:7">
      <c r="A27" s="18" t="s">
        <v>14</v>
      </c>
      <c r="B27" s="59"/>
      <c r="C27" s="23">
        <f>C25/1000</f>
        <v>413</v>
      </c>
      <c r="D27" s="23">
        <f>D25/1000</f>
        <v>51.9</v>
      </c>
      <c r="E27" s="23">
        <f>E25/1000</f>
        <v>120.37</v>
      </c>
      <c r="F27" s="23">
        <f>F25/1000</f>
        <v>120.37</v>
      </c>
      <c r="G27" s="23">
        <f>G25/1000</f>
        <v>120.36</v>
      </c>
    </row>
    <row r="28" spans="1:7">
      <c r="A28" s="17"/>
      <c r="B28" s="57"/>
      <c r="C28" s="57"/>
      <c r="D28" s="57"/>
      <c r="E28" s="57"/>
      <c r="F28" s="19"/>
      <c r="G28" s="57" t="s">
        <v>15</v>
      </c>
    </row>
    <row r="29" spans="1:7">
      <c r="A29" t="s">
        <v>26</v>
      </c>
    </row>
    <row r="30" spans="1:7">
      <c r="A30" t="s">
        <v>27</v>
      </c>
    </row>
    <row r="31" spans="1:7" ht="24.75" customHeight="1">
      <c r="A31" s="128" t="s">
        <v>110</v>
      </c>
      <c r="B31" s="128"/>
      <c r="C31" s="128"/>
      <c r="D31" s="128"/>
      <c r="E31" s="128"/>
      <c r="F31" s="128"/>
      <c r="G31" s="128"/>
    </row>
    <row r="32" spans="1:7">
      <c r="A32" t="s">
        <v>111</v>
      </c>
    </row>
  </sheetData>
  <dataConsolidate/>
  <mergeCells count="13">
    <mergeCell ref="A1:D1"/>
    <mergeCell ref="A2:D2"/>
    <mergeCell ref="A3:C3"/>
    <mergeCell ref="D3:F5"/>
    <mergeCell ref="A4:C4"/>
    <mergeCell ref="A5:C5"/>
    <mergeCell ref="A31:G31"/>
    <mergeCell ref="A7:G7"/>
    <mergeCell ref="A8:G8"/>
    <mergeCell ref="B11:B12"/>
    <mergeCell ref="C11:C12"/>
    <mergeCell ref="D11:G11"/>
    <mergeCell ref="A26:G26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4"/>
  <sheetViews>
    <sheetView topLeftCell="A7" zoomScaleSheetLayoutView="100" workbookViewId="0">
      <selection activeCell="H8" sqref="H8"/>
    </sheetView>
  </sheetViews>
  <sheetFormatPr defaultRowHeight="13.2"/>
  <cols>
    <col min="1" max="1" width="28" customWidth="1"/>
    <col min="2" max="3" width="9.5546875" customWidth="1"/>
    <col min="4" max="4" width="9.44140625" customWidth="1"/>
    <col min="5" max="5" width="8.6640625" customWidth="1"/>
    <col min="6" max="6" width="9.5546875" customWidth="1"/>
    <col min="257" max="257" width="28" customWidth="1"/>
    <col min="258" max="259" width="9.5546875" customWidth="1"/>
    <col min="260" max="260" width="9.44140625" customWidth="1"/>
    <col min="261" max="261" width="8.6640625" customWidth="1"/>
    <col min="262" max="262" width="9.5546875" customWidth="1"/>
    <col min="513" max="513" width="28" customWidth="1"/>
    <col min="514" max="515" width="9.5546875" customWidth="1"/>
    <col min="516" max="516" width="9.44140625" customWidth="1"/>
    <col min="517" max="517" width="8.6640625" customWidth="1"/>
    <col min="518" max="518" width="9.5546875" customWidth="1"/>
    <col min="769" max="769" width="28" customWidth="1"/>
    <col min="770" max="771" width="9.5546875" customWidth="1"/>
    <col min="772" max="772" width="9.44140625" customWidth="1"/>
    <col min="773" max="773" width="8.6640625" customWidth="1"/>
    <col min="774" max="774" width="9.5546875" customWidth="1"/>
    <col min="1025" max="1025" width="28" customWidth="1"/>
    <col min="1026" max="1027" width="9.5546875" customWidth="1"/>
    <col min="1028" max="1028" width="9.44140625" customWidth="1"/>
    <col min="1029" max="1029" width="8.6640625" customWidth="1"/>
    <col min="1030" max="1030" width="9.5546875" customWidth="1"/>
    <col min="1281" max="1281" width="28" customWidth="1"/>
    <col min="1282" max="1283" width="9.5546875" customWidth="1"/>
    <col min="1284" max="1284" width="9.44140625" customWidth="1"/>
    <col min="1285" max="1285" width="8.6640625" customWidth="1"/>
    <col min="1286" max="1286" width="9.5546875" customWidth="1"/>
    <col min="1537" max="1537" width="28" customWidth="1"/>
    <col min="1538" max="1539" width="9.5546875" customWidth="1"/>
    <col min="1540" max="1540" width="9.44140625" customWidth="1"/>
    <col min="1541" max="1541" width="8.6640625" customWidth="1"/>
    <col min="1542" max="1542" width="9.5546875" customWidth="1"/>
    <col min="1793" max="1793" width="28" customWidth="1"/>
    <col min="1794" max="1795" width="9.5546875" customWidth="1"/>
    <col min="1796" max="1796" width="9.44140625" customWidth="1"/>
    <col min="1797" max="1797" width="8.6640625" customWidth="1"/>
    <col min="1798" max="1798" width="9.5546875" customWidth="1"/>
    <col min="2049" max="2049" width="28" customWidth="1"/>
    <col min="2050" max="2051" width="9.5546875" customWidth="1"/>
    <col min="2052" max="2052" width="9.44140625" customWidth="1"/>
    <col min="2053" max="2053" width="8.6640625" customWidth="1"/>
    <col min="2054" max="2054" width="9.5546875" customWidth="1"/>
    <col min="2305" max="2305" width="28" customWidth="1"/>
    <col min="2306" max="2307" width="9.5546875" customWidth="1"/>
    <col min="2308" max="2308" width="9.44140625" customWidth="1"/>
    <col min="2309" max="2309" width="8.6640625" customWidth="1"/>
    <col min="2310" max="2310" width="9.5546875" customWidth="1"/>
    <col min="2561" max="2561" width="28" customWidth="1"/>
    <col min="2562" max="2563" width="9.5546875" customWidth="1"/>
    <col min="2564" max="2564" width="9.44140625" customWidth="1"/>
    <col min="2565" max="2565" width="8.6640625" customWidth="1"/>
    <col min="2566" max="2566" width="9.5546875" customWidth="1"/>
    <col min="2817" max="2817" width="28" customWidth="1"/>
    <col min="2818" max="2819" width="9.5546875" customWidth="1"/>
    <col min="2820" max="2820" width="9.44140625" customWidth="1"/>
    <col min="2821" max="2821" width="8.6640625" customWidth="1"/>
    <col min="2822" max="2822" width="9.5546875" customWidth="1"/>
    <col min="3073" max="3073" width="28" customWidth="1"/>
    <col min="3074" max="3075" width="9.5546875" customWidth="1"/>
    <col min="3076" max="3076" width="9.44140625" customWidth="1"/>
    <col min="3077" max="3077" width="8.6640625" customWidth="1"/>
    <col min="3078" max="3078" width="9.5546875" customWidth="1"/>
    <col min="3329" max="3329" width="28" customWidth="1"/>
    <col min="3330" max="3331" width="9.5546875" customWidth="1"/>
    <col min="3332" max="3332" width="9.44140625" customWidth="1"/>
    <col min="3333" max="3333" width="8.6640625" customWidth="1"/>
    <col min="3334" max="3334" width="9.5546875" customWidth="1"/>
    <col min="3585" max="3585" width="28" customWidth="1"/>
    <col min="3586" max="3587" width="9.5546875" customWidth="1"/>
    <col min="3588" max="3588" width="9.44140625" customWidth="1"/>
    <col min="3589" max="3589" width="8.6640625" customWidth="1"/>
    <col min="3590" max="3590" width="9.5546875" customWidth="1"/>
    <col min="3841" max="3841" width="28" customWidth="1"/>
    <col min="3842" max="3843" width="9.5546875" customWidth="1"/>
    <col min="3844" max="3844" width="9.44140625" customWidth="1"/>
    <col min="3845" max="3845" width="8.6640625" customWidth="1"/>
    <col min="3846" max="3846" width="9.5546875" customWidth="1"/>
    <col min="4097" max="4097" width="28" customWidth="1"/>
    <col min="4098" max="4099" width="9.5546875" customWidth="1"/>
    <col min="4100" max="4100" width="9.44140625" customWidth="1"/>
    <col min="4101" max="4101" width="8.6640625" customWidth="1"/>
    <col min="4102" max="4102" width="9.5546875" customWidth="1"/>
    <col min="4353" max="4353" width="28" customWidth="1"/>
    <col min="4354" max="4355" width="9.5546875" customWidth="1"/>
    <col min="4356" max="4356" width="9.44140625" customWidth="1"/>
    <col min="4357" max="4357" width="8.6640625" customWidth="1"/>
    <col min="4358" max="4358" width="9.5546875" customWidth="1"/>
    <col min="4609" max="4609" width="28" customWidth="1"/>
    <col min="4610" max="4611" width="9.5546875" customWidth="1"/>
    <col min="4612" max="4612" width="9.44140625" customWidth="1"/>
    <col min="4613" max="4613" width="8.6640625" customWidth="1"/>
    <col min="4614" max="4614" width="9.5546875" customWidth="1"/>
    <col min="4865" max="4865" width="28" customWidth="1"/>
    <col min="4866" max="4867" width="9.5546875" customWidth="1"/>
    <col min="4868" max="4868" width="9.44140625" customWidth="1"/>
    <col min="4869" max="4869" width="8.6640625" customWidth="1"/>
    <col min="4870" max="4870" width="9.5546875" customWidth="1"/>
    <col min="5121" max="5121" width="28" customWidth="1"/>
    <col min="5122" max="5123" width="9.5546875" customWidth="1"/>
    <col min="5124" max="5124" width="9.44140625" customWidth="1"/>
    <col min="5125" max="5125" width="8.6640625" customWidth="1"/>
    <col min="5126" max="5126" width="9.5546875" customWidth="1"/>
    <col min="5377" max="5377" width="28" customWidth="1"/>
    <col min="5378" max="5379" width="9.5546875" customWidth="1"/>
    <col min="5380" max="5380" width="9.44140625" customWidth="1"/>
    <col min="5381" max="5381" width="8.6640625" customWidth="1"/>
    <col min="5382" max="5382" width="9.5546875" customWidth="1"/>
    <col min="5633" max="5633" width="28" customWidth="1"/>
    <col min="5634" max="5635" width="9.5546875" customWidth="1"/>
    <col min="5636" max="5636" width="9.44140625" customWidth="1"/>
    <col min="5637" max="5637" width="8.6640625" customWidth="1"/>
    <col min="5638" max="5638" width="9.5546875" customWidth="1"/>
    <col min="5889" max="5889" width="28" customWidth="1"/>
    <col min="5890" max="5891" width="9.5546875" customWidth="1"/>
    <col min="5892" max="5892" width="9.44140625" customWidth="1"/>
    <col min="5893" max="5893" width="8.6640625" customWidth="1"/>
    <col min="5894" max="5894" width="9.5546875" customWidth="1"/>
    <col min="6145" max="6145" width="28" customWidth="1"/>
    <col min="6146" max="6147" width="9.5546875" customWidth="1"/>
    <col min="6148" max="6148" width="9.44140625" customWidth="1"/>
    <col min="6149" max="6149" width="8.6640625" customWidth="1"/>
    <col min="6150" max="6150" width="9.5546875" customWidth="1"/>
    <col min="6401" max="6401" width="28" customWidth="1"/>
    <col min="6402" max="6403" width="9.5546875" customWidth="1"/>
    <col min="6404" max="6404" width="9.44140625" customWidth="1"/>
    <col min="6405" max="6405" width="8.6640625" customWidth="1"/>
    <col min="6406" max="6406" width="9.5546875" customWidth="1"/>
    <col min="6657" max="6657" width="28" customWidth="1"/>
    <col min="6658" max="6659" width="9.5546875" customWidth="1"/>
    <col min="6660" max="6660" width="9.44140625" customWidth="1"/>
    <col min="6661" max="6661" width="8.6640625" customWidth="1"/>
    <col min="6662" max="6662" width="9.5546875" customWidth="1"/>
    <col min="6913" max="6913" width="28" customWidth="1"/>
    <col min="6914" max="6915" width="9.5546875" customWidth="1"/>
    <col min="6916" max="6916" width="9.44140625" customWidth="1"/>
    <col min="6917" max="6917" width="8.6640625" customWidth="1"/>
    <col min="6918" max="6918" width="9.5546875" customWidth="1"/>
    <col min="7169" max="7169" width="28" customWidth="1"/>
    <col min="7170" max="7171" width="9.5546875" customWidth="1"/>
    <col min="7172" max="7172" width="9.44140625" customWidth="1"/>
    <col min="7173" max="7173" width="8.6640625" customWidth="1"/>
    <col min="7174" max="7174" width="9.5546875" customWidth="1"/>
    <col min="7425" max="7425" width="28" customWidth="1"/>
    <col min="7426" max="7427" width="9.5546875" customWidth="1"/>
    <col min="7428" max="7428" width="9.44140625" customWidth="1"/>
    <col min="7429" max="7429" width="8.6640625" customWidth="1"/>
    <col min="7430" max="7430" width="9.5546875" customWidth="1"/>
    <col min="7681" max="7681" width="28" customWidth="1"/>
    <col min="7682" max="7683" width="9.5546875" customWidth="1"/>
    <col min="7684" max="7684" width="9.44140625" customWidth="1"/>
    <col min="7685" max="7685" width="8.6640625" customWidth="1"/>
    <col min="7686" max="7686" width="9.5546875" customWidth="1"/>
    <col min="7937" max="7937" width="28" customWidth="1"/>
    <col min="7938" max="7939" width="9.5546875" customWidth="1"/>
    <col min="7940" max="7940" width="9.44140625" customWidth="1"/>
    <col min="7941" max="7941" width="8.6640625" customWidth="1"/>
    <col min="7942" max="7942" width="9.5546875" customWidth="1"/>
    <col min="8193" max="8193" width="28" customWidth="1"/>
    <col min="8194" max="8195" width="9.5546875" customWidth="1"/>
    <col min="8196" max="8196" width="9.44140625" customWidth="1"/>
    <col min="8197" max="8197" width="8.6640625" customWidth="1"/>
    <col min="8198" max="8198" width="9.5546875" customWidth="1"/>
    <col min="8449" max="8449" width="28" customWidth="1"/>
    <col min="8450" max="8451" width="9.5546875" customWidth="1"/>
    <col min="8452" max="8452" width="9.44140625" customWidth="1"/>
    <col min="8453" max="8453" width="8.6640625" customWidth="1"/>
    <col min="8454" max="8454" width="9.5546875" customWidth="1"/>
    <col min="8705" max="8705" width="28" customWidth="1"/>
    <col min="8706" max="8707" width="9.5546875" customWidth="1"/>
    <col min="8708" max="8708" width="9.44140625" customWidth="1"/>
    <col min="8709" max="8709" width="8.6640625" customWidth="1"/>
    <col min="8710" max="8710" width="9.5546875" customWidth="1"/>
    <col min="8961" max="8961" width="28" customWidth="1"/>
    <col min="8962" max="8963" width="9.5546875" customWidth="1"/>
    <col min="8964" max="8964" width="9.44140625" customWidth="1"/>
    <col min="8965" max="8965" width="8.6640625" customWidth="1"/>
    <col min="8966" max="8966" width="9.5546875" customWidth="1"/>
    <col min="9217" max="9217" width="28" customWidth="1"/>
    <col min="9218" max="9219" width="9.5546875" customWidth="1"/>
    <col min="9220" max="9220" width="9.44140625" customWidth="1"/>
    <col min="9221" max="9221" width="8.6640625" customWidth="1"/>
    <col min="9222" max="9222" width="9.5546875" customWidth="1"/>
    <col min="9473" max="9473" width="28" customWidth="1"/>
    <col min="9474" max="9475" width="9.5546875" customWidth="1"/>
    <col min="9476" max="9476" width="9.44140625" customWidth="1"/>
    <col min="9477" max="9477" width="8.6640625" customWidth="1"/>
    <col min="9478" max="9478" width="9.5546875" customWidth="1"/>
    <col min="9729" max="9729" width="28" customWidth="1"/>
    <col min="9730" max="9731" width="9.5546875" customWidth="1"/>
    <col min="9732" max="9732" width="9.44140625" customWidth="1"/>
    <col min="9733" max="9733" width="8.6640625" customWidth="1"/>
    <col min="9734" max="9734" width="9.5546875" customWidth="1"/>
    <col min="9985" max="9985" width="28" customWidth="1"/>
    <col min="9986" max="9987" width="9.5546875" customWidth="1"/>
    <col min="9988" max="9988" width="9.44140625" customWidth="1"/>
    <col min="9989" max="9989" width="8.6640625" customWidth="1"/>
    <col min="9990" max="9990" width="9.5546875" customWidth="1"/>
    <col min="10241" max="10241" width="28" customWidth="1"/>
    <col min="10242" max="10243" width="9.5546875" customWidth="1"/>
    <col min="10244" max="10244" width="9.44140625" customWidth="1"/>
    <col min="10245" max="10245" width="8.6640625" customWidth="1"/>
    <col min="10246" max="10246" width="9.5546875" customWidth="1"/>
    <col min="10497" max="10497" width="28" customWidth="1"/>
    <col min="10498" max="10499" width="9.5546875" customWidth="1"/>
    <col min="10500" max="10500" width="9.44140625" customWidth="1"/>
    <col min="10501" max="10501" width="8.6640625" customWidth="1"/>
    <col min="10502" max="10502" width="9.5546875" customWidth="1"/>
    <col min="10753" max="10753" width="28" customWidth="1"/>
    <col min="10754" max="10755" width="9.5546875" customWidth="1"/>
    <col min="10756" max="10756" width="9.44140625" customWidth="1"/>
    <col min="10757" max="10757" width="8.6640625" customWidth="1"/>
    <col min="10758" max="10758" width="9.5546875" customWidth="1"/>
    <col min="11009" max="11009" width="28" customWidth="1"/>
    <col min="11010" max="11011" width="9.5546875" customWidth="1"/>
    <col min="11012" max="11012" width="9.44140625" customWidth="1"/>
    <col min="11013" max="11013" width="8.6640625" customWidth="1"/>
    <col min="11014" max="11014" width="9.5546875" customWidth="1"/>
    <col min="11265" max="11265" width="28" customWidth="1"/>
    <col min="11266" max="11267" width="9.5546875" customWidth="1"/>
    <col min="11268" max="11268" width="9.44140625" customWidth="1"/>
    <col min="11269" max="11269" width="8.6640625" customWidth="1"/>
    <col min="11270" max="11270" width="9.5546875" customWidth="1"/>
    <col min="11521" max="11521" width="28" customWidth="1"/>
    <col min="11522" max="11523" width="9.5546875" customWidth="1"/>
    <col min="11524" max="11524" width="9.44140625" customWidth="1"/>
    <col min="11525" max="11525" width="8.6640625" customWidth="1"/>
    <col min="11526" max="11526" width="9.5546875" customWidth="1"/>
    <col min="11777" max="11777" width="28" customWidth="1"/>
    <col min="11778" max="11779" width="9.5546875" customWidth="1"/>
    <col min="11780" max="11780" width="9.44140625" customWidth="1"/>
    <col min="11781" max="11781" width="8.6640625" customWidth="1"/>
    <col min="11782" max="11782" width="9.5546875" customWidth="1"/>
    <col min="12033" max="12033" width="28" customWidth="1"/>
    <col min="12034" max="12035" width="9.5546875" customWidth="1"/>
    <col min="12036" max="12036" width="9.44140625" customWidth="1"/>
    <col min="12037" max="12037" width="8.6640625" customWidth="1"/>
    <col min="12038" max="12038" width="9.5546875" customWidth="1"/>
    <col min="12289" max="12289" width="28" customWidth="1"/>
    <col min="12290" max="12291" width="9.5546875" customWidth="1"/>
    <col min="12292" max="12292" width="9.44140625" customWidth="1"/>
    <col min="12293" max="12293" width="8.6640625" customWidth="1"/>
    <col min="12294" max="12294" width="9.5546875" customWidth="1"/>
    <col min="12545" max="12545" width="28" customWidth="1"/>
    <col min="12546" max="12547" width="9.5546875" customWidth="1"/>
    <col min="12548" max="12548" width="9.44140625" customWidth="1"/>
    <col min="12549" max="12549" width="8.6640625" customWidth="1"/>
    <col min="12550" max="12550" width="9.5546875" customWidth="1"/>
    <col min="12801" max="12801" width="28" customWidth="1"/>
    <col min="12802" max="12803" width="9.5546875" customWidth="1"/>
    <col min="12804" max="12804" width="9.44140625" customWidth="1"/>
    <col min="12805" max="12805" width="8.6640625" customWidth="1"/>
    <col min="12806" max="12806" width="9.5546875" customWidth="1"/>
    <col min="13057" max="13057" width="28" customWidth="1"/>
    <col min="13058" max="13059" width="9.5546875" customWidth="1"/>
    <col min="13060" max="13060" width="9.44140625" customWidth="1"/>
    <col min="13061" max="13061" width="8.6640625" customWidth="1"/>
    <col min="13062" max="13062" width="9.5546875" customWidth="1"/>
    <col min="13313" max="13313" width="28" customWidth="1"/>
    <col min="13314" max="13315" width="9.5546875" customWidth="1"/>
    <col min="13316" max="13316" width="9.44140625" customWidth="1"/>
    <col min="13317" max="13317" width="8.6640625" customWidth="1"/>
    <col min="13318" max="13318" width="9.5546875" customWidth="1"/>
    <col min="13569" max="13569" width="28" customWidth="1"/>
    <col min="13570" max="13571" width="9.5546875" customWidth="1"/>
    <col min="13572" max="13572" width="9.44140625" customWidth="1"/>
    <col min="13573" max="13573" width="8.6640625" customWidth="1"/>
    <col min="13574" max="13574" width="9.5546875" customWidth="1"/>
    <col min="13825" max="13825" width="28" customWidth="1"/>
    <col min="13826" max="13827" width="9.5546875" customWidth="1"/>
    <col min="13828" max="13828" width="9.44140625" customWidth="1"/>
    <col min="13829" max="13829" width="8.6640625" customWidth="1"/>
    <col min="13830" max="13830" width="9.5546875" customWidth="1"/>
    <col min="14081" max="14081" width="28" customWidth="1"/>
    <col min="14082" max="14083" width="9.5546875" customWidth="1"/>
    <col min="14084" max="14084" width="9.44140625" customWidth="1"/>
    <col min="14085" max="14085" width="8.6640625" customWidth="1"/>
    <col min="14086" max="14086" width="9.5546875" customWidth="1"/>
    <col min="14337" max="14337" width="28" customWidth="1"/>
    <col min="14338" max="14339" width="9.5546875" customWidth="1"/>
    <col min="14340" max="14340" width="9.44140625" customWidth="1"/>
    <col min="14341" max="14341" width="8.6640625" customWidth="1"/>
    <col min="14342" max="14342" width="9.5546875" customWidth="1"/>
    <col min="14593" max="14593" width="28" customWidth="1"/>
    <col min="14594" max="14595" width="9.5546875" customWidth="1"/>
    <col min="14596" max="14596" width="9.44140625" customWidth="1"/>
    <col min="14597" max="14597" width="8.6640625" customWidth="1"/>
    <col min="14598" max="14598" width="9.5546875" customWidth="1"/>
    <col min="14849" max="14849" width="28" customWidth="1"/>
    <col min="14850" max="14851" width="9.5546875" customWidth="1"/>
    <col min="14852" max="14852" width="9.44140625" customWidth="1"/>
    <col min="14853" max="14853" width="8.6640625" customWidth="1"/>
    <col min="14854" max="14854" width="9.5546875" customWidth="1"/>
    <col min="15105" max="15105" width="28" customWidth="1"/>
    <col min="15106" max="15107" width="9.5546875" customWidth="1"/>
    <col min="15108" max="15108" width="9.44140625" customWidth="1"/>
    <col min="15109" max="15109" width="8.6640625" customWidth="1"/>
    <col min="15110" max="15110" width="9.5546875" customWidth="1"/>
    <col min="15361" max="15361" width="28" customWidth="1"/>
    <col min="15362" max="15363" width="9.5546875" customWidth="1"/>
    <col min="15364" max="15364" width="9.44140625" customWidth="1"/>
    <col min="15365" max="15365" width="8.6640625" customWidth="1"/>
    <col min="15366" max="15366" width="9.5546875" customWidth="1"/>
    <col min="15617" max="15617" width="28" customWidth="1"/>
    <col min="15618" max="15619" width="9.5546875" customWidth="1"/>
    <col min="15620" max="15620" width="9.44140625" customWidth="1"/>
    <col min="15621" max="15621" width="8.6640625" customWidth="1"/>
    <col min="15622" max="15622" width="9.5546875" customWidth="1"/>
    <col min="15873" max="15873" width="28" customWidth="1"/>
    <col min="15874" max="15875" width="9.5546875" customWidth="1"/>
    <col min="15876" max="15876" width="9.44140625" customWidth="1"/>
    <col min="15877" max="15877" width="8.6640625" customWidth="1"/>
    <col min="15878" max="15878" width="9.5546875" customWidth="1"/>
    <col min="16129" max="16129" width="28" customWidth="1"/>
    <col min="16130" max="16131" width="9.5546875" customWidth="1"/>
    <col min="16132" max="16132" width="9.44140625" customWidth="1"/>
    <col min="16133" max="16133" width="8.6640625" customWidth="1"/>
    <col min="16134" max="16134" width="9.5546875" customWidth="1"/>
  </cols>
  <sheetData>
    <row r="1" spans="1:8">
      <c r="A1" s="112" t="s">
        <v>12</v>
      </c>
      <c r="B1" s="112"/>
      <c r="C1" s="112"/>
      <c r="D1" s="112"/>
      <c r="E1" s="92"/>
      <c r="F1" s="92"/>
      <c r="G1" s="92"/>
    </row>
    <row r="2" spans="1:8" ht="12.75" customHeight="1">
      <c r="A2" s="113" t="s">
        <v>128</v>
      </c>
      <c r="B2" s="113"/>
      <c r="C2" s="113"/>
      <c r="D2" s="113"/>
      <c r="E2" s="20"/>
      <c r="F2" s="20"/>
      <c r="G2" s="20"/>
      <c r="H2" s="20"/>
    </row>
    <row r="3" spans="1:8">
      <c r="A3" s="114"/>
      <c r="B3" s="114"/>
      <c r="C3" s="114"/>
      <c r="D3" s="113" t="s">
        <v>15</v>
      </c>
      <c r="E3" s="113"/>
      <c r="F3" s="113"/>
      <c r="G3" s="92"/>
    </row>
    <row r="4" spans="1:8">
      <c r="A4" s="114"/>
      <c r="B4" s="114"/>
      <c r="C4" s="114"/>
      <c r="D4" s="113"/>
      <c r="E4" s="113"/>
      <c r="F4" s="113"/>
      <c r="G4" s="92"/>
    </row>
    <row r="5" spans="1:8">
      <c r="A5" s="112" t="s">
        <v>68</v>
      </c>
      <c r="B5" s="112"/>
      <c r="C5" s="112"/>
      <c r="D5" s="113"/>
      <c r="E5" s="113"/>
      <c r="F5" s="113"/>
      <c r="G5" s="92"/>
    </row>
    <row r="6" spans="1:8">
      <c r="A6" s="93"/>
      <c r="B6" s="92"/>
      <c r="C6" s="92"/>
      <c r="D6" s="92"/>
      <c r="E6" s="92"/>
      <c r="F6" s="92"/>
      <c r="G6" s="92"/>
    </row>
    <row r="7" spans="1:8">
      <c r="A7" s="129" t="s">
        <v>98</v>
      </c>
      <c r="B7" s="129"/>
      <c r="C7" s="129"/>
      <c r="D7" s="129"/>
      <c r="E7" s="129"/>
      <c r="F7" s="129"/>
      <c r="G7" s="129"/>
      <c r="H7" t="s">
        <v>15</v>
      </c>
    </row>
    <row r="8" spans="1:8">
      <c r="A8" s="115"/>
      <c r="B8" s="115"/>
      <c r="C8" s="115"/>
      <c r="D8" s="115"/>
      <c r="E8" s="115"/>
      <c r="F8" s="115"/>
      <c r="G8" s="115"/>
    </row>
    <row r="9" spans="1:8">
      <c r="A9" s="14"/>
      <c r="B9" s="15"/>
      <c r="C9" s="15"/>
      <c r="D9" s="15"/>
      <c r="E9" s="15"/>
      <c r="F9" s="15"/>
      <c r="G9" s="16"/>
    </row>
    <row r="10" spans="1:8">
      <c r="A10" s="4"/>
      <c r="B10" s="2"/>
      <c r="C10" s="2"/>
      <c r="D10" s="6"/>
      <c r="E10" s="8"/>
      <c r="F10" s="8"/>
      <c r="G10" s="7"/>
    </row>
    <row r="11" spans="1:8" ht="12.75" customHeight="1">
      <c r="A11" s="9" t="s">
        <v>1</v>
      </c>
      <c r="B11" s="116" t="s">
        <v>13</v>
      </c>
      <c r="C11" s="116" t="s">
        <v>116</v>
      </c>
      <c r="D11" s="118" t="s">
        <v>3</v>
      </c>
      <c r="E11" s="119"/>
      <c r="F11" s="118"/>
      <c r="G11" s="119"/>
    </row>
    <row r="12" spans="1:8">
      <c r="A12" s="5"/>
      <c r="B12" s="117"/>
      <c r="C12" s="117"/>
      <c r="D12" s="94" t="s">
        <v>4</v>
      </c>
      <c r="E12" s="94" t="s">
        <v>5</v>
      </c>
      <c r="F12" s="94" t="s">
        <v>6</v>
      </c>
      <c r="G12" s="94" t="s">
        <v>7</v>
      </c>
    </row>
    <row r="13" spans="1:8">
      <c r="A13" s="2"/>
      <c r="B13" s="2"/>
      <c r="C13" s="2"/>
      <c r="D13" s="2"/>
      <c r="E13" s="94"/>
      <c r="F13" s="2"/>
      <c r="G13" s="2"/>
    </row>
    <row r="14" spans="1:8">
      <c r="A14" s="3" t="s">
        <v>9</v>
      </c>
      <c r="B14" s="94">
        <v>200</v>
      </c>
      <c r="C14" s="10"/>
      <c r="D14" s="10"/>
      <c r="E14" s="10"/>
      <c r="F14" s="10"/>
      <c r="G14" s="10"/>
    </row>
    <row r="15" spans="1:8" ht="26.4">
      <c r="A15" s="21" t="s">
        <v>20</v>
      </c>
      <c r="B15" s="94">
        <v>211</v>
      </c>
      <c r="C15" s="10">
        <f t="shared" ref="C15:C26" si="0">SUM(D15:G15)</f>
        <v>0</v>
      </c>
      <c r="D15" s="10">
        <v>0</v>
      </c>
      <c r="E15" s="10">
        <v>0</v>
      </c>
      <c r="F15" s="10">
        <v>0</v>
      </c>
      <c r="G15" s="10">
        <v>0</v>
      </c>
    </row>
    <row r="16" spans="1:8">
      <c r="A16" s="24" t="s">
        <v>23</v>
      </c>
      <c r="B16" s="94">
        <v>212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>
      <c r="A17" s="3" t="s">
        <v>2</v>
      </c>
      <c r="B17" s="94">
        <v>213</v>
      </c>
      <c r="C17" s="10">
        <f t="shared" si="0"/>
        <v>0</v>
      </c>
      <c r="D17" s="10">
        <f>D15*0.262</f>
        <v>0</v>
      </c>
      <c r="E17" s="10">
        <f>E15*0.262</f>
        <v>0</v>
      </c>
      <c r="F17" s="10">
        <f>F15*0.262</f>
        <v>0</v>
      </c>
      <c r="G17" s="10">
        <f>G15*0.262</f>
        <v>0</v>
      </c>
    </row>
    <row r="18" spans="1:7">
      <c r="A18" s="3" t="s">
        <v>19</v>
      </c>
      <c r="B18" s="94">
        <v>220</v>
      </c>
      <c r="C18" s="10">
        <f t="shared" si="0"/>
        <v>0</v>
      </c>
      <c r="D18" s="10"/>
      <c r="E18" s="10"/>
      <c r="F18" s="10"/>
      <c r="G18" s="10"/>
    </row>
    <row r="19" spans="1:7">
      <c r="A19" s="3" t="s">
        <v>0</v>
      </c>
      <c r="B19" s="94">
        <v>221</v>
      </c>
      <c r="C19" s="10">
        <f t="shared" si="0"/>
        <v>0</v>
      </c>
      <c r="D19" s="10"/>
      <c r="E19" s="10"/>
      <c r="F19" s="10"/>
      <c r="G19" s="10"/>
    </row>
    <row r="20" spans="1:7">
      <c r="A20" s="3" t="s">
        <v>11</v>
      </c>
      <c r="B20" s="94">
        <v>222</v>
      </c>
      <c r="C20" s="10">
        <f t="shared" si="0"/>
        <v>0</v>
      </c>
      <c r="D20" s="10"/>
      <c r="E20" s="10"/>
      <c r="F20" s="10"/>
      <c r="G20" s="10"/>
    </row>
    <row r="21" spans="1:7">
      <c r="A21" s="3" t="s">
        <v>10</v>
      </c>
      <c r="B21" s="94">
        <v>223</v>
      </c>
      <c r="C21" s="10">
        <f t="shared" si="0"/>
        <v>0</v>
      </c>
      <c r="D21" s="10"/>
      <c r="E21" s="10"/>
      <c r="F21" s="10"/>
      <c r="G21" s="10"/>
    </row>
    <row r="22" spans="1:7">
      <c r="A22" s="3" t="s">
        <v>18</v>
      </c>
      <c r="B22" s="94">
        <v>226</v>
      </c>
      <c r="C22" s="10"/>
      <c r="D22" s="10"/>
      <c r="E22" s="10"/>
      <c r="F22" s="10"/>
      <c r="G22" s="10"/>
    </row>
    <row r="23" spans="1:7" ht="52.8">
      <c r="A23" s="21" t="s">
        <v>67</v>
      </c>
      <c r="B23" s="94">
        <v>263</v>
      </c>
      <c r="C23" s="10"/>
      <c r="D23" s="10"/>
      <c r="E23" s="10"/>
      <c r="F23" s="10"/>
      <c r="G23" s="10"/>
    </row>
    <row r="24" spans="1:7">
      <c r="A24" s="3" t="s">
        <v>16</v>
      </c>
      <c r="B24" s="94">
        <v>310</v>
      </c>
      <c r="C24" s="10">
        <f t="shared" si="0"/>
        <v>0</v>
      </c>
      <c r="D24" s="10"/>
      <c r="E24" s="10"/>
      <c r="F24" s="10"/>
      <c r="G24" s="10"/>
    </row>
    <row r="25" spans="1:7">
      <c r="A25" s="21" t="s">
        <v>99</v>
      </c>
      <c r="B25" s="94">
        <v>850</v>
      </c>
      <c r="C25" s="10">
        <f t="shared" si="0"/>
        <v>84000</v>
      </c>
      <c r="D25" s="10">
        <v>21000</v>
      </c>
      <c r="E25" s="10">
        <v>21000</v>
      </c>
      <c r="F25" s="10">
        <v>21000</v>
      </c>
      <c r="G25" s="10">
        <v>21000</v>
      </c>
    </row>
    <row r="26" spans="1:7">
      <c r="A26" s="3" t="s">
        <v>8</v>
      </c>
      <c r="B26" s="94"/>
      <c r="C26" s="10">
        <f t="shared" si="0"/>
        <v>84000</v>
      </c>
      <c r="D26" s="10">
        <f>SUM(D14,D24,D25)</f>
        <v>21000</v>
      </c>
      <c r="E26" s="10">
        <f>SUM(E14,E24,E25)</f>
        <v>21000</v>
      </c>
      <c r="F26" s="10">
        <f>SUM(F14,F24,F25)</f>
        <v>21000</v>
      </c>
      <c r="G26" s="10">
        <f>SUM(G14,G24,G25)</f>
        <v>21000</v>
      </c>
    </row>
    <row r="27" spans="1:7">
      <c r="A27" s="120"/>
      <c r="B27" s="121"/>
      <c r="C27" s="121"/>
      <c r="D27" s="121"/>
      <c r="E27" s="121"/>
      <c r="F27" s="121"/>
      <c r="G27" s="122"/>
    </row>
    <row r="28" spans="1:7">
      <c r="A28" s="18" t="s">
        <v>14</v>
      </c>
      <c r="B28" s="94"/>
      <c r="C28" s="23">
        <f>C26/1000</f>
        <v>84</v>
      </c>
      <c r="D28" s="23">
        <f>D26/1000</f>
        <v>21</v>
      </c>
      <c r="E28" s="23">
        <f>E26/1000</f>
        <v>21</v>
      </c>
      <c r="F28" s="23">
        <f>F26/1000</f>
        <v>21</v>
      </c>
      <c r="G28" s="23">
        <f>G26/1000</f>
        <v>21</v>
      </c>
    </row>
    <row r="29" spans="1:7">
      <c r="A29" s="17"/>
      <c r="B29" s="91"/>
      <c r="C29" s="91"/>
      <c r="D29" s="91"/>
      <c r="E29" s="91"/>
      <c r="F29" s="19"/>
      <c r="G29" s="91" t="s">
        <v>15</v>
      </c>
    </row>
    <row r="31" spans="1:7">
      <c r="G31" t="s">
        <v>15</v>
      </c>
    </row>
    <row r="34" spans="1:5">
      <c r="A34" s="66"/>
      <c r="E34" s="66"/>
    </row>
  </sheetData>
  <dataConsolidate/>
  <mergeCells count="12">
    <mergeCell ref="A27:G27"/>
    <mergeCell ref="A1:D1"/>
    <mergeCell ref="A2:D2"/>
    <mergeCell ref="A3:C3"/>
    <mergeCell ref="D3:F5"/>
    <mergeCell ref="A4:C4"/>
    <mergeCell ref="A5:C5"/>
    <mergeCell ref="A7:G7"/>
    <mergeCell ref="A8:G8"/>
    <mergeCell ref="B11:B12"/>
    <mergeCell ref="C11:C12"/>
    <mergeCell ref="D11:G11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1"/>
  <sheetViews>
    <sheetView tabSelected="1" zoomScaleSheetLayoutView="100" workbookViewId="0">
      <selection activeCell="J15" sqref="J15"/>
    </sheetView>
  </sheetViews>
  <sheetFormatPr defaultRowHeight="13.2"/>
  <cols>
    <col min="1" max="1" width="38.109375" customWidth="1"/>
    <col min="2" max="3" width="9.5546875" customWidth="1"/>
    <col min="4" max="4" width="9.44140625" customWidth="1"/>
    <col min="5" max="5" width="10.109375" customWidth="1"/>
    <col min="6" max="6" width="9.5546875" customWidth="1"/>
  </cols>
  <sheetData>
    <row r="1" spans="1:7">
      <c r="A1" s="112" t="s">
        <v>12</v>
      </c>
      <c r="B1" s="112"/>
      <c r="C1" s="112"/>
      <c r="D1" s="112"/>
      <c r="E1" s="99"/>
      <c r="F1" s="99"/>
      <c r="G1" s="99"/>
    </row>
    <row r="2" spans="1:7" ht="27.75" customHeight="1">
      <c r="A2" s="113" t="s">
        <v>135</v>
      </c>
      <c r="B2" s="113"/>
      <c r="C2" s="113"/>
      <c r="D2" s="113"/>
      <c r="E2" s="20"/>
      <c r="F2" s="20"/>
      <c r="G2" s="25"/>
    </row>
    <row r="3" spans="1:7">
      <c r="A3" s="100"/>
      <c r="B3" s="99"/>
      <c r="C3" s="99"/>
      <c r="D3" s="99"/>
      <c r="E3" s="99"/>
      <c r="F3" s="99"/>
      <c r="G3" s="99"/>
    </row>
    <row r="4" spans="1:7">
      <c r="A4" s="112" t="s">
        <v>95</v>
      </c>
      <c r="B4" s="112"/>
      <c r="C4" s="112"/>
      <c r="D4" s="99"/>
      <c r="E4" s="99"/>
      <c r="F4" s="99"/>
      <c r="G4" s="99"/>
    </row>
    <row r="5" spans="1:7">
      <c r="A5" s="111"/>
      <c r="B5" s="111"/>
      <c r="C5" s="111"/>
      <c r="D5" s="111"/>
      <c r="E5" s="111"/>
      <c r="F5" s="111"/>
      <c r="G5" s="111"/>
    </row>
    <row r="6" spans="1:7">
      <c r="A6" s="115" t="s">
        <v>126</v>
      </c>
      <c r="B6" s="115"/>
      <c r="C6" s="115"/>
      <c r="D6" s="115"/>
      <c r="E6" s="115"/>
      <c r="F6" s="115"/>
      <c r="G6" s="115"/>
    </row>
    <row r="7" spans="1:7">
      <c r="A7" s="14"/>
      <c r="B7" s="15"/>
      <c r="C7" s="15"/>
      <c r="D7" s="15"/>
      <c r="E7" s="15"/>
      <c r="F7" s="15"/>
      <c r="G7" s="16"/>
    </row>
    <row r="8" spans="1:7">
      <c r="A8" s="4"/>
      <c r="B8" s="2"/>
      <c r="C8" s="2"/>
      <c r="D8" s="6"/>
      <c r="E8" s="8"/>
      <c r="F8" s="8"/>
      <c r="G8" s="7"/>
    </row>
    <row r="9" spans="1:7" ht="12.75" customHeight="1">
      <c r="A9" s="9" t="s">
        <v>1</v>
      </c>
      <c r="B9" s="116" t="s">
        <v>13</v>
      </c>
      <c r="C9" s="116" t="s">
        <v>116</v>
      </c>
      <c r="D9" s="118" t="s">
        <v>3</v>
      </c>
      <c r="E9" s="119"/>
      <c r="F9" s="118"/>
      <c r="G9" s="119"/>
    </row>
    <row r="10" spans="1:7">
      <c r="A10" s="5"/>
      <c r="B10" s="117"/>
      <c r="C10" s="117"/>
      <c r="D10" s="101" t="s">
        <v>4</v>
      </c>
      <c r="E10" s="101" t="s">
        <v>5</v>
      </c>
      <c r="F10" s="101" t="s">
        <v>6</v>
      </c>
      <c r="G10" s="101" t="s">
        <v>7</v>
      </c>
    </row>
    <row r="11" spans="1:7">
      <c r="A11" s="2"/>
      <c r="B11" s="2"/>
      <c r="C11" s="2"/>
      <c r="D11" s="2"/>
      <c r="E11" s="101"/>
      <c r="F11" s="2"/>
      <c r="G11" s="2"/>
    </row>
    <row r="12" spans="1:7">
      <c r="A12" s="3" t="s">
        <v>9</v>
      </c>
      <c r="B12" s="50">
        <v>200</v>
      </c>
      <c r="C12" s="27">
        <f>SUM(C13,C16,C22)</f>
        <v>21126700</v>
      </c>
      <c r="D12" s="27">
        <f>SUM(D13,D16,D22)</f>
        <v>5281700</v>
      </c>
      <c r="E12" s="27">
        <f>SUM(E13,E16,E22)</f>
        <v>5281600</v>
      </c>
      <c r="F12" s="27">
        <f>SUM(F13,F16,F22)</f>
        <v>5281700</v>
      </c>
      <c r="G12" s="27">
        <f>SUM(G13,G16,G22)</f>
        <v>5281700</v>
      </c>
    </row>
    <row r="13" spans="1:7" ht="26.4">
      <c r="A13" s="21" t="s">
        <v>60</v>
      </c>
      <c r="B13" s="87">
        <v>210</v>
      </c>
      <c r="C13" s="88">
        <f>C14+C15</f>
        <v>19795200</v>
      </c>
      <c r="D13" s="88">
        <f>SUM(D14:D15)</f>
        <v>4948900</v>
      </c>
      <c r="E13" s="88">
        <f t="shared" ref="E13:G13" si="0">SUM(E14:E15)</f>
        <v>4948800</v>
      </c>
      <c r="F13" s="88">
        <f t="shared" si="0"/>
        <v>4948800</v>
      </c>
      <c r="G13" s="88">
        <f t="shared" si="0"/>
        <v>4948700</v>
      </c>
    </row>
    <row r="14" spans="1:7" ht="17.25" customHeight="1">
      <c r="A14" s="21" t="s">
        <v>61</v>
      </c>
      <c r="B14" s="101">
        <v>211</v>
      </c>
      <c r="C14" s="10">
        <v>15206700</v>
      </c>
      <c r="D14" s="10">
        <v>3801700</v>
      </c>
      <c r="E14" s="10">
        <v>3801700</v>
      </c>
      <c r="F14" s="10">
        <v>3801700</v>
      </c>
      <c r="G14" s="10">
        <v>3801600</v>
      </c>
    </row>
    <row r="15" spans="1:7" ht="26.4">
      <c r="A15" s="21" t="s">
        <v>62</v>
      </c>
      <c r="B15" s="101">
        <v>213</v>
      </c>
      <c r="C15" s="10">
        <v>4588500</v>
      </c>
      <c r="D15" s="10">
        <v>1147200</v>
      </c>
      <c r="E15" s="10">
        <v>1147100</v>
      </c>
      <c r="F15" s="10">
        <v>1147100</v>
      </c>
      <c r="G15" s="10">
        <v>1147100</v>
      </c>
    </row>
    <row r="16" spans="1:7">
      <c r="A16" s="3" t="s">
        <v>63</v>
      </c>
      <c r="B16" s="87">
        <v>220</v>
      </c>
      <c r="C16" s="88">
        <f>D16+E16+F16+G16</f>
        <v>1225000</v>
      </c>
      <c r="D16" s="88">
        <f>D17+D19+D20+D21</f>
        <v>306200</v>
      </c>
      <c r="E16" s="88">
        <f t="shared" ref="E16" si="1">E17+E18+E19+E20+E21</f>
        <v>306200</v>
      </c>
      <c r="F16" s="88">
        <f>F17+F19+F20+F21</f>
        <v>306300</v>
      </c>
      <c r="G16" s="88">
        <f>G17+G19+G20+G21</f>
        <v>306300</v>
      </c>
    </row>
    <row r="17" spans="1:7">
      <c r="A17" s="3" t="s">
        <v>0</v>
      </c>
      <c r="B17" s="101">
        <v>221</v>
      </c>
      <c r="C17" s="37">
        <v>245000</v>
      </c>
      <c r="D17" s="10">
        <v>61200</v>
      </c>
      <c r="E17" s="10">
        <v>61200</v>
      </c>
      <c r="F17" s="10">
        <v>61300</v>
      </c>
      <c r="G17" s="10">
        <v>61300</v>
      </c>
    </row>
    <row r="18" spans="1:7">
      <c r="A18" s="3" t="s">
        <v>11</v>
      </c>
      <c r="B18" s="101">
        <v>222</v>
      </c>
      <c r="C18" s="37"/>
      <c r="D18" s="10"/>
      <c r="E18" s="10"/>
      <c r="F18" s="10"/>
      <c r="G18" s="10"/>
    </row>
    <row r="19" spans="1:7">
      <c r="A19" s="3" t="s">
        <v>10</v>
      </c>
      <c r="B19" s="101">
        <v>223</v>
      </c>
      <c r="C19" s="37">
        <v>210000</v>
      </c>
      <c r="D19" s="10">
        <v>52500</v>
      </c>
      <c r="E19" s="10">
        <v>52500</v>
      </c>
      <c r="F19" s="10">
        <v>52500</v>
      </c>
      <c r="G19" s="10">
        <v>52500</v>
      </c>
    </row>
    <row r="20" spans="1:7" ht="24" customHeight="1">
      <c r="A20" s="21" t="s">
        <v>53</v>
      </c>
      <c r="B20" s="101">
        <v>225</v>
      </c>
      <c r="C20" s="37">
        <v>116000</v>
      </c>
      <c r="D20" s="10">
        <v>29000</v>
      </c>
      <c r="E20" s="10">
        <v>29000</v>
      </c>
      <c r="F20" s="10">
        <v>29000</v>
      </c>
      <c r="G20" s="10">
        <v>29000</v>
      </c>
    </row>
    <row r="21" spans="1:7">
      <c r="A21" s="3" t="s">
        <v>64</v>
      </c>
      <c r="B21" s="101">
        <v>226</v>
      </c>
      <c r="C21" s="37">
        <v>654000</v>
      </c>
      <c r="D21" s="10">
        <v>163500</v>
      </c>
      <c r="E21" s="10">
        <v>163500</v>
      </c>
      <c r="F21" s="10">
        <v>163500</v>
      </c>
      <c r="G21" s="10">
        <v>163500</v>
      </c>
    </row>
    <row r="22" spans="1:7">
      <c r="A22" s="21" t="s">
        <v>22</v>
      </c>
      <c r="B22" s="87">
        <v>290</v>
      </c>
      <c r="C22" s="88">
        <v>106500</v>
      </c>
      <c r="D22" s="88">
        <v>26600</v>
      </c>
      <c r="E22" s="88">
        <v>26600</v>
      </c>
      <c r="F22" s="88">
        <v>26600</v>
      </c>
      <c r="G22" s="88">
        <v>26700</v>
      </c>
    </row>
    <row r="23" spans="1:7">
      <c r="A23" s="21" t="s">
        <v>66</v>
      </c>
      <c r="B23" s="50">
        <v>300</v>
      </c>
      <c r="C23" s="27">
        <f>C24+C25</f>
        <v>1890000</v>
      </c>
      <c r="D23" s="27">
        <f>SUM(D24:D25)</f>
        <v>110000</v>
      </c>
      <c r="E23" s="27">
        <f t="shared" ref="E23:G23" si="2">SUM(E24:E25)</f>
        <v>1460000</v>
      </c>
      <c r="F23" s="27">
        <f t="shared" si="2"/>
        <v>210000</v>
      </c>
      <c r="G23" s="27">
        <f t="shared" si="2"/>
        <v>110000</v>
      </c>
    </row>
    <row r="24" spans="1:7">
      <c r="A24" s="3" t="s">
        <v>16</v>
      </c>
      <c r="B24" s="101">
        <v>310</v>
      </c>
      <c r="C24" s="37">
        <v>1450000</v>
      </c>
      <c r="D24" s="10">
        <v>0</v>
      </c>
      <c r="E24" s="10">
        <v>1350000</v>
      </c>
      <c r="F24" s="10">
        <v>100000</v>
      </c>
      <c r="G24" s="10">
        <v>0</v>
      </c>
    </row>
    <row r="25" spans="1:7" ht="26.4">
      <c r="A25" s="21" t="s">
        <v>17</v>
      </c>
      <c r="B25" s="101">
        <v>340</v>
      </c>
      <c r="C25" s="37">
        <v>440000</v>
      </c>
      <c r="D25" s="10">
        <v>110000</v>
      </c>
      <c r="E25" s="10">
        <v>110000</v>
      </c>
      <c r="F25" s="10">
        <v>110000</v>
      </c>
      <c r="G25" s="10">
        <v>110000</v>
      </c>
    </row>
    <row r="26" spans="1:7">
      <c r="A26" s="3" t="s">
        <v>8</v>
      </c>
      <c r="B26" s="101"/>
      <c r="C26" s="27">
        <f>C13+C16+C22+C23</f>
        <v>23016700</v>
      </c>
      <c r="D26" s="27">
        <f>SUM(D12,D24,D25)</f>
        <v>5391700</v>
      </c>
      <c r="E26" s="27">
        <f>SUM(E12,E24,E25)</f>
        <v>6741600</v>
      </c>
      <c r="F26" s="27">
        <f>SUM(F12,F24,F25)</f>
        <v>5491700</v>
      </c>
      <c r="G26" s="27">
        <f>SUM(G12,G24,G25)</f>
        <v>5391700</v>
      </c>
    </row>
    <row r="27" spans="1:7">
      <c r="A27" s="18" t="s">
        <v>14</v>
      </c>
      <c r="B27" s="101"/>
      <c r="C27" s="23">
        <f>C26/1000</f>
        <v>23016.7</v>
      </c>
      <c r="D27" s="23">
        <f>D26/1000</f>
        <v>5391.7</v>
      </c>
      <c r="E27" s="23">
        <f>E26/1000</f>
        <v>6741.6</v>
      </c>
      <c r="F27" s="23">
        <f>F26/1000</f>
        <v>5491.7</v>
      </c>
      <c r="G27" s="23">
        <f>G26/1000</f>
        <v>5391.7</v>
      </c>
    </row>
    <row r="28" spans="1:7">
      <c r="A28" s="17"/>
      <c r="B28" s="98"/>
      <c r="C28" s="19"/>
      <c r="D28" s="19"/>
      <c r="E28" s="19"/>
      <c r="F28" s="19"/>
      <c r="G28" s="19"/>
    </row>
    <row r="29" spans="1:7">
      <c r="A29" t="s">
        <v>26</v>
      </c>
    </row>
    <row r="30" spans="1:7">
      <c r="A30" t="s">
        <v>124</v>
      </c>
    </row>
    <row r="31" spans="1:7">
      <c r="A31" t="s">
        <v>54</v>
      </c>
    </row>
    <row r="32" spans="1:7">
      <c r="A32" s="66" t="s">
        <v>77</v>
      </c>
    </row>
    <row r="33" spans="1:7" ht="15" customHeight="1">
      <c r="A33" s="29" t="s">
        <v>28</v>
      </c>
      <c r="B33" s="29" t="s">
        <v>31</v>
      </c>
      <c r="C33" s="29" t="s">
        <v>29</v>
      </c>
      <c r="D33" s="29" t="s">
        <v>24</v>
      </c>
      <c r="E33" s="29" t="s">
        <v>25</v>
      </c>
      <c r="F33" s="102"/>
      <c r="G33" s="102"/>
    </row>
    <row r="34" spans="1:7" ht="26.4">
      <c r="A34" s="31" t="s">
        <v>88</v>
      </c>
      <c r="B34" s="31" t="s">
        <v>32</v>
      </c>
      <c r="C34" s="97">
        <v>12</v>
      </c>
      <c r="D34" s="35">
        <v>4920</v>
      </c>
      <c r="E34" s="31">
        <v>59100</v>
      </c>
      <c r="F34" s="102"/>
      <c r="G34" s="102"/>
    </row>
    <row r="35" spans="1:7" ht="26.4">
      <c r="A35" s="32" t="s">
        <v>125</v>
      </c>
      <c r="B35" s="31" t="s">
        <v>32</v>
      </c>
      <c r="C35" s="97">
        <v>12</v>
      </c>
      <c r="D35" s="35">
        <v>2800</v>
      </c>
      <c r="E35" s="31">
        <v>33600</v>
      </c>
      <c r="F35" s="102"/>
      <c r="G35" s="102"/>
    </row>
    <row r="36" spans="1:7">
      <c r="A36" s="32" t="s">
        <v>127</v>
      </c>
      <c r="B36" s="31" t="s">
        <v>32</v>
      </c>
      <c r="C36" s="97">
        <v>12</v>
      </c>
      <c r="D36" s="35">
        <v>2850</v>
      </c>
      <c r="E36" s="31">
        <v>34200</v>
      </c>
      <c r="F36" s="102"/>
      <c r="G36" s="102"/>
    </row>
    <row r="37" spans="1:7">
      <c r="A37" s="32" t="s">
        <v>70</v>
      </c>
      <c r="B37" s="31" t="s">
        <v>32</v>
      </c>
      <c r="C37" s="97">
        <v>12</v>
      </c>
      <c r="D37" s="35">
        <v>830</v>
      </c>
      <c r="E37" s="31">
        <v>10000</v>
      </c>
      <c r="F37" s="102"/>
      <c r="G37" s="102"/>
    </row>
    <row r="38" spans="1:7">
      <c r="A38" s="32" t="s">
        <v>93</v>
      </c>
      <c r="B38" s="31"/>
      <c r="C38" s="97"/>
      <c r="D38" s="35"/>
      <c r="E38" s="31">
        <v>5000</v>
      </c>
      <c r="F38" s="102"/>
      <c r="G38" s="102"/>
    </row>
    <row r="39" spans="1:7" ht="26.4">
      <c r="A39" s="29" t="s">
        <v>92</v>
      </c>
      <c r="B39" s="31" t="s">
        <v>32</v>
      </c>
      <c r="C39" s="97">
        <v>12</v>
      </c>
      <c r="D39" s="35">
        <v>8600</v>
      </c>
      <c r="E39" s="31">
        <v>103100</v>
      </c>
      <c r="F39" s="102"/>
      <c r="G39" s="102"/>
    </row>
    <row r="40" spans="1:7">
      <c r="A40" s="43" t="s">
        <v>34</v>
      </c>
      <c r="B40" s="2"/>
      <c r="C40" s="2"/>
      <c r="D40" s="2"/>
      <c r="E40" s="84">
        <f>SUM(E34:E39)</f>
        <v>245000</v>
      </c>
      <c r="F40" s="102"/>
      <c r="G40" s="102"/>
    </row>
    <row r="41" spans="1:7">
      <c r="A41" s="103"/>
      <c r="B41" s="26"/>
      <c r="C41" s="26"/>
      <c r="D41" s="26"/>
      <c r="E41" s="78"/>
      <c r="F41" s="102"/>
      <c r="G41" s="102"/>
    </row>
    <row r="42" spans="1:7">
      <c r="A42" s="70" t="s">
        <v>79</v>
      </c>
      <c r="B42" s="68"/>
      <c r="C42" s="68"/>
      <c r="D42" s="68"/>
      <c r="E42" s="69"/>
      <c r="F42" s="102"/>
      <c r="G42" s="102"/>
    </row>
    <row r="43" spans="1:7" ht="26.4">
      <c r="A43" s="29" t="s">
        <v>28</v>
      </c>
      <c r="B43" s="29" t="s">
        <v>31</v>
      </c>
      <c r="C43" s="29" t="s">
        <v>29</v>
      </c>
      <c r="D43" s="29" t="s">
        <v>24</v>
      </c>
      <c r="E43" s="29" t="s">
        <v>25</v>
      </c>
      <c r="F43" s="102"/>
      <c r="G43" s="102"/>
    </row>
    <row r="44" spans="1:7" ht="26.4">
      <c r="A44" s="30" t="s">
        <v>84</v>
      </c>
      <c r="B44" s="2" t="s">
        <v>47</v>
      </c>
      <c r="C44" s="101">
        <v>12</v>
      </c>
      <c r="D44" s="2">
        <v>17500</v>
      </c>
      <c r="E44" s="72">
        <v>210000</v>
      </c>
      <c r="F44" s="102"/>
      <c r="G44" s="102"/>
    </row>
    <row r="45" spans="1:7">
      <c r="A45" s="36" t="s">
        <v>80</v>
      </c>
      <c r="B45" s="33"/>
      <c r="C45" s="33"/>
      <c r="D45" s="33"/>
      <c r="E45" s="83">
        <v>210000</v>
      </c>
      <c r="F45" s="102"/>
      <c r="G45" s="102"/>
    </row>
    <row r="46" spans="1:7">
      <c r="A46" s="70"/>
      <c r="B46" s="68"/>
      <c r="C46" s="68"/>
      <c r="D46" s="68"/>
      <c r="E46" s="79"/>
      <c r="F46" s="102"/>
      <c r="G46" s="102"/>
    </row>
    <row r="47" spans="1:7">
      <c r="A47" s="104" t="s">
        <v>55</v>
      </c>
      <c r="B47" s="74"/>
      <c r="C47" s="74"/>
      <c r="D47" s="74"/>
      <c r="E47" s="74"/>
      <c r="F47" s="74"/>
      <c r="G47" s="74"/>
    </row>
    <row r="48" spans="1:7" ht="26.4">
      <c r="A48" s="29" t="s">
        <v>28</v>
      </c>
      <c r="B48" s="29" t="s">
        <v>31</v>
      </c>
      <c r="C48" s="29" t="s">
        <v>29</v>
      </c>
      <c r="D48" s="29" t="s">
        <v>24</v>
      </c>
      <c r="E48" s="29" t="s">
        <v>25</v>
      </c>
      <c r="F48" s="74"/>
      <c r="G48" s="74"/>
    </row>
    <row r="49" spans="1:7">
      <c r="A49" s="30" t="s">
        <v>35</v>
      </c>
      <c r="B49" s="2" t="s">
        <v>36</v>
      </c>
      <c r="C49" s="101">
        <v>12</v>
      </c>
      <c r="D49" s="2"/>
      <c r="E49" s="2">
        <v>30000</v>
      </c>
      <c r="F49" s="74"/>
      <c r="G49" s="74"/>
    </row>
    <row r="50" spans="1:7">
      <c r="A50" s="30" t="s">
        <v>105</v>
      </c>
      <c r="B50" s="2"/>
      <c r="C50" s="101"/>
      <c r="D50" s="2"/>
      <c r="E50" s="2">
        <v>50000</v>
      </c>
      <c r="F50" s="74"/>
      <c r="G50" s="74"/>
    </row>
    <row r="51" spans="1:7" ht="12.75" customHeight="1">
      <c r="A51" s="30" t="s">
        <v>52</v>
      </c>
      <c r="B51" s="2" t="s">
        <v>47</v>
      </c>
      <c r="C51" s="10">
        <v>12</v>
      </c>
      <c r="D51" s="34">
        <v>2000</v>
      </c>
      <c r="E51" s="2">
        <v>24000</v>
      </c>
      <c r="F51" s="74"/>
      <c r="G51" s="74"/>
    </row>
    <row r="52" spans="1:7" ht="12.75" customHeight="1">
      <c r="A52" s="30" t="s">
        <v>59</v>
      </c>
      <c r="B52" s="2" t="s">
        <v>47</v>
      </c>
      <c r="C52" s="10">
        <v>12</v>
      </c>
      <c r="D52" s="34">
        <v>1000</v>
      </c>
      <c r="E52" s="2">
        <v>12000</v>
      </c>
      <c r="F52" s="74"/>
      <c r="G52" s="74"/>
    </row>
    <row r="53" spans="1:7" ht="12.75" customHeight="1">
      <c r="A53" s="30" t="s">
        <v>100</v>
      </c>
      <c r="B53" s="2"/>
      <c r="C53" s="10"/>
      <c r="D53" s="34"/>
      <c r="E53" s="2"/>
      <c r="F53" s="74"/>
      <c r="G53" s="74"/>
    </row>
    <row r="54" spans="1:7" ht="12.75" customHeight="1">
      <c r="A54" s="36" t="s">
        <v>56</v>
      </c>
      <c r="B54" s="24"/>
      <c r="C54" s="24"/>
      <c r="D54" s="24"/>
      <c r="E54" s="73">
        <f>SUM(E49:E53)</f>
        <v>116000</v>
      </c>
      <c r="F54" s="74"/>
      <c r="G54" s="74"/>
    </row>
    <row r="55" spans="1:7" ht="73.2" customHeight="1">
      <c r="A55" s="70"/>
      <c r="B55" s="46"/>
      <c r="C55" s="46"/>
      <c r="D55" s="46"/>
      <c r="E55" s="80"/>
      <c r="F55" s="74"/>
      <c r="G55" s="74"/>
    </row>
    <row r="56" spans="1:7" ht="16.5" customHeight="1">
      <c r="A56" s="104" t="s">
        <v>33</v>
      </c>
      <c r="B56" s="74"/>
      <c r="C56" s="74"/>
      <c r="D56" s="74"/>
      <c r="E56" s="74"/>
    </row>
    <row r="57" spans="1:7" ht="13.5" customHeight="1">
      <c r="A57" s="29" t="s">
        <v>28</v>
      </c>
      <c r="B57" s="29" t="s">
        <v>31</v>
      </c>
      <c r="C57" s="29" t="s">
        <v>29</v>
      </c>
      <c r="D57" s="29" t="s">
        <v>24</v>
      </c>
      <c r="E57" s="29" t="s">
        <v>25</v>
      </c>
    </row>
    <row r="58" spans="1:7" ht="13.5" customHeight="1">
      <c r="A58" s="131" t="s">
        <v>85</v>
      </c>
      <c r="B58" s="29" t="s">
        <v>118</v>
      </c>
      <c r="C58" s="96">
        <v>12</v>
      </c>
      <c r="D58" s="106">
        <v>2472</v>
      </c>
      <c r="E58" s="106">
        <v>30000</v>
      </c>
    </row>
    <row r="59" spans="1:7" ht="13.5" customHeight="1">
      <c r="A59" s="132"/>
      <c r="B59" s="29" t="s">
        <v>106</v>
      </c>
      <c r="C59" s="96">
        <v>30</v>
      </c>
      <c r="D59" s="106">
        <v>2280</v>
      </c>
      <c r="E59" s="106">
        <f t="shared" ref="E59:E64" si="3">C59*D59</f>
        <v>68400</v>
      </c>
    </row>
    <row r="60" spans="1:7" ht="28.2" customHeight="1">
      <c r="A60" s="29" t="s">
        <v>121</v>
      </c>
      <c r="B60" s="29"/>
      <c r="C60" s="96"/>
      <c r="D60" s="106"/>
      <c r="E60" s="106">
        <v>70100</v>
      </c>
    </row>
    <row r="61" spans="1:7" ht="12.75" customHeight="1">
      <c r="A61" s="30" t="s">
        <v>87</v>
      </c>
      <c r="B61" s="2" t="s">
        <v>119</v>
      </c>
      <c r="C61" s="101">
        <v>1</v>
      </c>
      <c r="D61" s="107">
        <v>130000</v>
      </c>
      <c r="E61" s="106">
        <v>130000</v>
      </c>
    </row>
    <row r="62" spans="1:7" ht="12.75" customHeight="1">
      <c r="A62" s="30" t="s">
        <v>108</v>
      </c>
      <c r="B62" s="2" t="s">
        <v>120</v>
      </c>
      <c r="C62" s="101">
        <v>19</v>
      </c>
      <c r="D62" s="107">
        <v>4500</v>
      </c>
      <c r="E62" s="106">
        <f t="shared" si="3"/>
        <v>85500</v>
      </c>
    </row>
    <row r="63" spans="1:7" ht="12.75" customHeight="1">
      <c r="A63" s="30" t="s">
        <v>117</v>
      </c>
      <c r="B63" s="2" t="s">
        <v>47</v>
      </c>
      <c r="C63" s="101">
        <v>12</v>
      </c>
      <c r="D63" s="107"/>
      <c r="E63" s="106">
        <v>90000</v>
      </c>
    </row>
    <row r="64" spans="1:7" ht="12.75" customHeight="1">
      <c r="A64" s="30" t="s">
        <v>103</v>
      </c>
      <c r="B64" s="2" t="s">
        <v>47</v>
      </c>
      <c r="C64" s="101">
        <v>12</v>
      </c>
      <c r="D64" s="107">
        <v>5000</v>
      </c>
      <c r="E64" s="106">
        <f t="shared" si="3"/>
        <v>60000</v>
      </c>
    </row>
    <row r="65" spans="1:7" ht="36.6" customHeight="1">
      <c r="A65" s="30" t="s">
        <v>58</v>
      </c>
      <c r="B65" s="2" t="s">
        <v>107</v>
      </c>
      <c r="C65" s="101">
        <v>12</v>
      </c>
      <c r="D65" s="107">
        <v>10000</v>
      </c>
      <c r="E65" s="106">
        <v>120000</v>
      </c>
    </row>
    <row r="66" spans="1:7">
      <c r="A66" s="36" t="s">
        <v>39</v>
      </c>
      <c r="B66" s="24"/>
      <c r="C66" s="24"/>
      <c r="D66" s="108"/>
      <c r="E66" s="109">
        <f>SUM(E58:E65)</f>
        <v>654000</v>
      </c>
    </row>
    <row r="67" spans="1:7">
      <c r="A67" s="70"/>
      <c r="B67" s="46"/>
      <c r="C67" s="46"/>
      <c r="D67" s="46"/>
      <c r="E67" s="81"/>
    </row>
    <row r="68" spans="1:7" ht="12" customHeight="1">
      <c r="A68" s="70"/>
      <c r="B68" s="46"/>
      <c r="C68" s="46"/>
      <c r="D68" s="46"/>
      <c r="E68" s="81"/>
    </row>
    <row r="69" spans="1:7">
      <c r="A69" s="104" t="s">
        <v>45</v>
      </c>
      <c r="B69" s="74"/>
      <c r="C69" s="74"/>
      <c r="D69" s="74"/>
      <c r="E69" s="74"/>
    </row>
    <row r="70" spans="1:7">
      <c r="A70" s="101" t="s">
        <v>28</v>
      </c>
      <c r="B70" s="101" t="s">
        <v>31</v>
      </c>
      <c r="C70" s="101" t="s">
        <v>41</v>
      </c>
      <c r="D70" s="101" t="s">
        <v>42</v>
      </c>
      <c r="E70" s="101" t="s">
        <v>25</v>
      </c>
    </row>
    <row r="71" spans="1:7">
      <c r="A71" s="89" t="s">
        <v>114</v>
      </c>
      <c r="B71" s="105" t="s">
        <v>122</v>
      </c>
      <c r="C71" s="101">
        <v>1</v>
      </c>
      <c r="D71" s="101"/>
      <c r="E71" s="90">
        <v>1350000</v>
      </c>
    </row>
    <row r="72" spans="1:7">
      <c r="A72" s="89" t="s">
        <v>123</v>
      </c>
      <c r="B72" s="105" t="s">
        <v>122</v>
      </c>
      <c r="C72" s="101"/>
      <c r="D72" s="101"/>
      <c r="E72" s="90">
        <v>100000</v>
      </c>
    </row>
    <row r="73" spans="1:7">
      <c r="A73" s="2" t="s">
        <v>91</v>
      </c>
      <c r="B73" s="40"/>
      <c r="C73" s="40"/>
      <c r="D73" s="40"/>
      <c r="E73" s="41"/>
      <c r="F73" s="102"/>
      <c r="G73" s="102"/>
    </row>
    <row r="74" spans="1:7">
      <c r="A74" s="36" t="s">
        <v>46</v>
      </c>
      <c r="B74" s="24"/>
      <c r="C74" s="24"/>
      <c r="D74" s="24"/>
      <c r="E74" s="73">
        <f>E71+E72+E73</f>
        <v>1450000</v>
      </c>
      <c r="F74" s="74"/>
      <c r="G74" s="74"/>
    </row>
    <row r="75" spans="1:7">
      <c r="A75" s="70"/>
      <c r="B75" s="46"/>
      <c r="C75" s="46"/>
      <c r="D75" s="46"/>
      <c r="E75" s="82"/>
      <c r="F75" s="74"/>
      <c r="G75" s="74"/>
    </row>
    <row r="76" spans="1:7">
      <c r="A76" s="104" t="s">
        <v>40</v>
      </c>
      <c r="B76" s="74"/>
      <c r="C76" s="74"/>
      <c r="D76" s="74"/>
      <c r="E76" s="74"/>
    </row>
    <row r="77" spans="1:7">
      <c r="A77" s="101" t="s">
        <v>28</v>
      </c>
      <c r="B77" s="101" t="s">
        <v>31</v>
      </c>
      <c r="C77" s="101" t="s">
        <v>41</v>
      </c>
      <c r="D77" s="101" t="s">
        <v>42</v>
      </c>
      <c r="E77" s="101" t="s">
        <v>25</v>
      </c>
    </row>
    <row r="78" spans="1:7">
      <c r="A78" s="47" t="s">
        <v>50</v>
      </c>
      <c r="B78" s="101"/>
      <c r="C78" s="101"/>
      <c r="D78" s="101"/>
      <c r="E78" s="49">
        <v>130000</v>
      </c>
    </row>
    <row r="79" spans="1:7">
      <c r="A79" s="47" t="s">
        <v>38</v>
      </c>
      <c r="B79" s="101" t="s">
        <v>71</v>
      </c>
      <c r="C79" s="40"/>
      <c r="D79" s="40"/>
      <c r="E79" s="49">
        <v>50000</v>
      </c>
    </row>
    <row r="80" spans="1:7">
      <c r="A80" s="76" t="s">
        <v>72</v>
      </c>
      <c r="B80" s="105" t="s">
        <v>71</v>
      </c>
      <c r="C80" s="40"/>
      <c r="D80" s="40"/>
      <c r="E80" s="49">
        <v>40000</v>
      </c>
    </row>
    <row r="81" spans="1:5">
      <c r="A81" s="2" t="s">
        <v>89</v>
      </c>
      <c r="B81" s="40"/>
      <c r="C81" s="40"/>
      <c r="D81" s="40"/>
      <c r="E81" s="49">
        <v>90000</v>
      </c>
    </row>
    <row r="82" spans="1:5">
      <c r="A82" s="77" t="s">
        <v>78</v>
      </c>
      <c r="B82" s="40"/>
      <c r="C82" s="40"/>
      <c r="D82" s="40"/>
      <c r="E82" s="67">
        <v>130000</v>
      </c>
    </row>
    <row r="83" spans="1:5">
      <c r="A83" s="36" t="s">
        <v>43</v>
      </c>
      <c r="B83" s="40"/>
      <c r="C83" s="40"/>
      <c r="D83" s="40"/>
      <c r="E83" s="75">
        <f>E78+E79+E80+E81+E82</f>
        <v>440000</v>
      </c>
    </row>
    <row r="84" spans="1:5">
      <c r="A84" s="70"/>
      <c r="B84" s="85"/>
      <c r="C84" s="85"/>
      <c r="D84" s="85"/>
      <c r="E84" s="86"/>
    </row>
    <row r="85" spans="1:5">
      <c r="A85" s="130" t="s">
        <v>73</v>
      </c>
      <c r="B85" s="130"/>
      <c r="C85" s="130"/>
      <c r="D85" s="130"/>
      <c r="E85" s="130"/>
    </row>
    <row r="86" spans="1:5" ht="26.4">
      <c r="A86" s="29" t="s">
        <v>28</v>
      </c>
      <c r="B86" s="96" t="s">
        <v>31</v>
      </c>
      <c r="C86" s="96" t="s">
        <v>29</v>
      </c>
      <c r="D86" s="96" t="s">
        <v>24</v>
      </c>
      <c r="E86" s="96" t="s">
        <v>25</v>
      </c>
    </row>
    <row r="87" spans="1:5">
      <c r="A87" s="30" t="s">
        <v>81</v>
      </c>
      <c r="B87" s="2"/>
      <c r="C87" s="2" t="s">
        <v>82</v>
      </c>
      <c r="D87" s="101">
        <v>7500</v>
      </c>
      <c r="E87" s="72">
        <v>90000</v>
      </c>
    </row>
    <row r="88" spans="1:5">
      <c r="A88" s="2" t="s">
        <v>74</v>
      </c>
      <c r="B88" s="101" t="s">
        <v>90</v>
      </c>
      <c r="C88" s="101">
        <v>4</v>
      </c>
      <c r="D88" s="40">
        <v>375</v>
      </c>
      <c r="E88" s="41">
        <v>1500</v>
      </c>
    </row>
    <row r="89" spans="1:5">
      <c r="A89" s="2" t="s">
        <v>75</v>
      </c>
      <c r="B89" s="101" t="s">
        <v>90</v>
      </c>
      <c r="C89" s="101">
        <v>4</v>
      </c>
      <c r="D89" s="40">
        <v>3750</v>
      </c>
      <c r="E89" s="41">
        <v>15000</v>
      </c>
    </row>
    <row r="90" spans="1:5">
      <c r="A90" s="36" t="s">
        <v>86</v>
      </c>
      <c r="B90" s="40"/>
      <c r="C90" s="40"/>
      <c r="D90" s="40"/>
      <c r="E90" s="75">
        <f>E87+E88+E89</f>
        <v>106500</v>
      </c>
    </row>
    <row r="91" spans="1:5">
      <c r="A91" s="39"/>
      <c r="B91" s="40"/>
      <c r="C91" s="40"/>
      <c r="D91" s="40"/>
      <c r="E91" s="41"/>
    </row>
    <row r="92" spans="1:5">
      <c r="A92" s="39"/>
      <c r="B92" s="40"/>
      <c r="C92" s="40"/>
      <c r="D92" s="40"/>
      <c r="E92" s="41"/>
    </row>
    <row r="93" spans="1:5">
      <c r="A93" s="42"/>
      <c r="B93" s="40"/>
      <c r="C93" s="40"/>
      <c r="D93" s="40"/>
      <c r="E93" s="41"/>
    </row>
    <row r="94" spans="1:5">
      <c r="A94" s="43"/>
      <c r="B94" s="101"/>
      <c r="C94" s="40"/>
      <c r="D94" s="40"/>
      <c r="E94" s="41"/>
    </row>
    <row r="95" spans="1:5">
      <c r="A95" s="30"/>
      <c r="B95" s="101"/>
      <c r="C95" s="40"/>
      <c r="D95" s="40"/>
      <c r="E95" s="41"/>
    </row>
    <row r="96" spans="1:5">
      <c r="A96" s="43"/>
      <c r="B96" s="50"/>
      <c r="C96" s="50"/>
      <c r="D96" s="50"/>
      <c r="E96" s="64"/>
    </row>
    <row r="97" spans="1:5">
      <c r="A97" s="30"/>
      <c r="B97" s="101"/>
      <c r="C97" s="40"/>
      <c r="D97" s="40"/>
      <c r="E97" s="41"/>
    </row>
    <row r="98" spans="1:5">
      <c r="A98" s="43"/>
      <c r="B98" s="50"/>
      <c r="C98" s="27"/>
      <c r="D98" s="50"/>
      <c r="E98" s="64"/>
    </row>
    <row r="99" spans="1:5">
      <c r="A99" s="43"/>
      <c r="B99" s="101"/>
      <c r="C99" s="50"/>
      <c r="D99" s="50"/>
      <c r="E99" s="64"/>
    </row>
    <row r="100" spans="1:5">
      <c r="A100" s="36"/>
      <c r="B100" s="40"/>
      <c r="C100" s="40"/>
      <c r="D100" s="40"/>
      <c r="E100" s="65"/>
    </row>
    <row r="103" spans="1:5" ht="12.75" customHeight="1"/>
    <row r="104" spans="1:5" ht="12.75" customHeight="1"/>
    <row r="105" spans="1:5" ht="12.75" customHeight="1"/>
    <row r="106" spans="1:5" ht="12.75" customHeight="1"/>
    <row r="107" spans="1:5" ht="12.75" customHeight="1"/>
    <row r="108" spans="1:5" ht="12.75" customHeight="1"/>
    <row r="109" spans="1:5" ht="14.25" customHeight="1"/>
    <row r="110" spans="1:5" ht="12.75" customHeight="1"/>
    <row r="119" ht="13.5" customHeight="1"/>
    <row r="121" ht="14.25" customHeight="1"/>
  </sheetData>
  <dataConsolidate/>
  <mergeCells count="10">
    <mergeCell ref="A85:E85"/>
    <mergeCell ref="A1:D1"/>
    <mergeCell ref="A2:D2"/>
    <mergeCell ref="A4:C4"/>
    <mergeCell ref="A5:G5"/>
    <mergeCell ref="A6:G6"/>
    <mergeCell ref="B9:B10"/>
    <mergeCell ref="C9:C10"/>
    <mergeCell ref="D9:G9"/>
    <mergeCell ref="A58:A59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1" fitToHeight="0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Глава МО 0102</vt:lpstr>
      <vt:lpstr>МС 0103</vt:lpstr>
      <vt:lpstr>Депутаты 0103</vt:lpstr>
      <vt:lpstr>Пенсии МА</vt:lpstr>
      <vt:lpstr>Совет МО</vt:lpstr>
      <vt:lpstr>Смета МА с 01.18г</vt:lpstr>
    </vt:vector>
  </TitlesOfParts>
  <Company>Лабуда Инк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Ezhkov</dc:creator>
  <cp:lastModifiedBy>buh4</cp:lastModifiedBy>
  <cp:lastPrinted>2017-11-10T09:25:50Z</cp:lastPrinted>
  <dcterms:created xsi:type="dcterms:W3CDTF">1998-03-28T18:48:27Z</dcterms:created>
  <dcterms:modified xsi:type="dcterms:W3CDTF">2017-11-29T11:26:12Z</dcterms:modified>
</cp:coreProperties>
</file>