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tabRatio="797" activeTab="0"/>
  </bookViews>
  <sheets>
    <sheet name="МС 01012015" sheetId="1" r:id="rId1"/>
    <sheet name="MА_01012015 с фам" sheetId="2" r:id="rId2"/>
    <sheet name="МА без фамилий" sheetId="3" r:id="rId3"/>
    <sheet name="расчет пред. начислений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<sst xmlns="http://schemas.openxmlformats.org/spreadsheetml/2006/main" count="256" uniqueCount="116">
  <si>
    <t>Оклад</t>
  </si>
  <si>
    <t>ИТОГО</t>
  </si>
  <si>
    <t>Глава МО</t>
  </si>
  <si>
    <t xml:space="preserve"> Главный специалист</t>
  </si>
  <si>
    <t xml:space="preserve"> Специалист 1 категории</t>
  </si>
  <si>
    <t>Мат помощь 25%</t>
  </si>
  <si>
    <t>Премия 50%</t>
  </si>
  <si>
    <t>Надбавка 25%</t>
  </si>
  <si>
    <t xml:space="preserve"> </t>
  </si>
  <si>
    <t>МА МО Аптекарский остров</t>
  </si>
  <si>
    <t>Глава МА</t>
  </si>
  <si>
    <t>Заместитель Главы МА</t>
  </si>
  <si>
    <t xml:space="preserve"> Главный бухгалтер МА</t>
  </si>
  <si>
    <t>Выслуга 25%</t>
  </si>
  <si>
    <t>Руководитель отдела по благоустройству и исполнению адресных программ</t>
  </si>
  <si>
    <t>Муниципальный Совет муниципального образования муниципального округа Аптекарский остров</t>
  </si>
  <si>
    <t>наименование организации</t>
  </si>
  <si>
    <t>ШТАТНОЕ РАСПИСАНИЕ</t>
  </si>
  <si>
    <t>Номер документа</t>
  </si>
  <si>
    <t>Дата составления</t>
  </si>
  <si>
    <t>УТВЕРЖДЕНО</t>
  </si>
  <si>
    <t>Структурное подразделение</t>
  </si>
  <si>
    <t>Должности</t>
  </si>
  <si>
    <t>Р/ед.</t>
  </si>
  <si>
    <t>МС МО МО  Апт. Остров</t>
  </si>
  <si>
    <t>Местная Администрация муниципального образования муниципального округа Аптекарский остров</t>
  </si>
  <si>
    <t>№ п/п</t>
  </si>
  <si>
    <t>Уборщик служебных помещений</t>
  </si>
  <si>
    <t>Расчетная (баз) ед.</t>
  </si>
  <si>
    <t>Премия 50% (100%)</t>
  </si>
  <si>
    <t>Кол-во р/ед. (Баз. Коэф.)</t>
  </si>
  <si>
    <t>Руководитель отдела по вопросам законности и правопорядка</t>
  </si>
  <si>
    <t>Главный специалист</t>
  </si>
  <si>
    <t>Классный чин</t>
  </si>
  <si>
    <t xml:space="preserve">Классный чин </t>
  </si>
  <si>
    <t>Отдел бухгалтерского учета</t>
  </si>
  <si>
    <t>Отдел по вопросам законности и правопорядка</t>
  </si>
  <si>
    <t>Отдел хозяйственного обслуживания</t>
  </si>
  <si>
    <t>Должность, по техническому обеспечению деятельности МС МО МО Аптекарский остров</t>
  </si>
  <si>
    <t>кол-во р/ед.</t>
  </si>
  <si>
    <t>Специалист 1 категории</t>
  </si>
  <si>
    <t>Отдел экономического развития и муниципального заказа</t>
  </si>
  <si>
    <t>Отдел по благоустройству и исполнению целевых программ</t>
  </si>
  <si>
    <t>Заведующий хозяйством</t>
  </si>
  <si>
    <t>Инспектор по контролю за исполнением поручений</t>
  </si>
  <si>
    <t>Документовед</t>
  </si>
  <si>
    <t>Техник</t>
  </si>
  <si>
    <t>Лица, исполняющие отдельные государственные полномочия по опеке и попечительству</t>
  </si>
  <si>
    <t>на период с 01 января 2015 г. по 31 декабря 2015г.</t>
  </si>
  <si>
    <t>Е.А.Пуйга</t>
  </si>
  <si>
    <t>Ведущий специалист</t>
  </si>
  <si>
    <t>П.Л.Мартинович</t>
  </si>
  <si>
    <t>Е.М.Арефьева</t>
  </si>
  <si>
    <t>И.Б.Простакова</t>
  </si>
  <si>
    <t>В.В.Синяков</t>
  </si>
  <si>
    <t>Е.А.Меньшикова</t>
  </si>
  <si>
    <t>Л.В.Жданова</t>
  </si>
  <si>
    <t>Н.О.Пантела</t>
  </si>
  <si>
    <t>Д.А.Хандога</t>
  </si>
  <si>
    <t>А.В.Кондауров</t>
  </si>
  <si>
    <t>Г.А.Токарев</t>
  </si>
  <si>
    <t>Н.В.Зыкалева</t>
  </si>
  <si>
    <t>Р.В.Квиртия</t>
  </si>
  <si>
    <t>М.Б.Бегларян</t>
  </si>
  <si>
    <t>И.А.Посысаева</t>
  </si>
  <si>
    <t>К.В.Попова</t>
  </si>
  <si>
    <t>В.М.Зелинская</t>
  </si>
  <si>
    <t>Т.Ю.Никифорова</t>
  </si>
  <si>
    <t>Отдел по благоустройству и исполнению адресных программ</t>
  </si>
  <si>
    <t>К.А.Федотов</t>
  </si>
  <si>
    <t>М.И.Баглык</t>
  </si>
  <si>
    <t>Приказом Главы МА от от 27 октября 2014 года № 102/1</t>
  </si>
  <si>
    <t>20 октября  2014г.</t>
  </si>
  <si>
    <t>ПФР</t>
  </si>
  <si>
    <t>ФСС</t>
  </si>
  <si>
    <t>ФОМС</t>
  </si>
  <si>
    <t>ФСС 0,2%</t>
  </si>
  <si>
    <t>20 октября 2014г.</t>
  </si>
  <si>
    <t>Приказом Главы МА от  27 октября 2014 года № 102/1</t>
  </si>
  <si>
    <t xml:space="preserve">Е. П. Мишарина </t>
  </si>
  <si>
    <t>А. О. Дидиченко</t>
  </si>
  <si>
    <t>В.А.Зарх</t>
  </si>
  <si>
    <t>Липин В. В.</t>
  </si>
  <si>
    <t>М.Ю.Приплад</t>
  </si>
  <si>
    <t>Премия 100%</t>
  </si>
  <si>
    <t>Сотр.МС</t>
  </si>
  <si>
    <t>Нс иЧС</t>
  </si>
  <si>
    <t>Рук.стр.п</t>
  </si>
  <si>
    <t>Итого:</t>
  </si>
  <si>
    <t>Итого МС</t>
  </si>
  <si>
    <t>Руководитель аппарата МС</t>
  </si>
  <si>
    <t>Тех обесп</t>
  </si>
  <si>
    <t>Документ</t>
  </si>
  <si>
    <t>Итого</t>
  </si>
  <si>
    <t>сотр+тех</t>
  </si>
  <si>
    <t>бюджет</t>
  </si>
  <si>
    <t>78542*12=942504-876000=66504*10%=6650,40</t>
  </si>
  <si>
    <t>78542*12=942504</t>
  </si>
  <si>
    <t>755000*2,9%</t>
  </si>
  <si>
    <t>942504*5,1%=48068</t>
  </si>
  <si>
    <t>942504*0,2%=1885</t>
  </si>
  <si>
    <t>32500*12=390000</t>
  </si>
  <si>
    <t>390000*2,9%</t>
  </si>
  <si>
    <t>390000*5,1%</t>
  </si>
  <si>
    <t>390000*0,2%</t>
  </si>
  <si>
    <t>56550*12=678600</t>
  </si>
  <si>
    <t>678600*2,9%</t>
  </si>
  <si>
    <t>678600*5,1%</t>
  </si>
  <si>
    <t>678600*0,2%</t>
  </si>
  <si>
    <t>Главный бухгалтер</t>
  </si>
  <si>
    <t>Гл.бух</t>
  </si>
  <si>
    <t>59692х12=716304</t>
  </si>
  <si>
    <t>ставка</t>
  </si>
  <si>
    <t>на период с 01июля 2017 г. по 31 декабря 2017г.</t>
  </si>
  <si>
    <t>Решением МС от 02.11.2016 года №8/3   с изменением внесенным Решением МС от 29.06.2017г № 7/1</t>
  </si>
  <si>
    <t>Приложение № 1 к Решению МС от 29.06.2017 г. № 7/1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</si>
</sst>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;[Red]0.0"/>
    <numFmt numFmtId="175" formatCode="0;[Red]0"/>
    <numFmt numFmtId="176" formatCode="0.0000"/>
    <numFmt numFmtId="177" formatCode="0.00000"/>
    <numFmt numFmtId="178" formatCode="0.00;[Red]0.00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8"/>
      <name val="Arial Cyr"/>
      <family val="0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b/>
      <sz val="15"/>
      <color indexed="60"/>
      <name val="Century Gothic"/>
      <family val="2"/>
    </font>
    <font>
      <b/>
      <sz val="13"/>
      <color indexed="60"/>
      <name val="Century Gothic"/>
      <family val="2"/>
    </font>
    <font>
      <b/>
      <sz val="11"/>
      <color indexed="60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8"/>
      <color indexed="60"/>
      <name val="Book Antiqua"/>
      <family val="2"/>
    </font>
    <font>
      <sz val="11"/>
      <color indexed="60"/>
      <name val="Century Gothic"/>
      <family val="2"/>
    </font>
    <font>
      <sz val="11"/>
      <color indexed="20"/>
      <name val="Century Gothic"/>
      <family val="2"/>
    </font>
    <font>
      <i/>
      <sz val="11"/>
      <color indexed="23"/>
      <name val="Century Gothic"/>
      <family val="2"/>
    </font>
    <font>
      <sz val="11"/>
      <color indexed="52"/>
      <name val="Century Gothic"/>
      <family val="2"/>
    </font>
    <font>
      <sz val="11"/>
      <color indexed="10"/>
      <name val="Century Gothic"/>
      <family val="2"/>
    </font>
    <font>
      <sz val="11"/>
      <color indexed="17"/>
      <name val="Century Gothic"/>
      <family val="2"/>
    </font>
    <font>
      <sz val="10"/>
      <color indexed="10"/>
      <name val="Arial Cyr"/>
      <family val="0"/>
    </font>
    <font>
      <sz val="11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3F3F76"/>
      <name val="Century Gothic"/>
      <family val="2"/>
    </font>
    <font>
      <b/>
      <sz val="11"/>
      <color rgb="FF3F3F3F"/>
      <name val="Century Gothic"/>
      <family val="2"/>
    </font>
    <font>
      <b/>
      <sz val="11"/>
      <color rgb="FFFA7D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8"/>
      <color theme="3"/>
      <name val="Book Antiqua"/>
      <family val="2"/>
    </font>
    <font>
      <sz val="11"/>
      <color rgb="FF9C6500"/>
      <name val="Century Gothic"/>
      <family val="2"/>
    </font>
    <font>
      <sz val="11"/>
      <color rgb="FF9C0006"/>
      <name val="Century Gothic"/>
      <family val="2"/>
    </font>
    <font>
      <i/>
      <sz val="11"/>
      <color rgb="FF7F7F7F"/>
      <name val="Century Gothic"/>
      <family val="2"/>
    </font>
    <font>
      <sz val="11"/>
      <color rgb="FFFA7D00"/>
      <name val="Century Gothic"/>
      <family val="2"/>
    </font>
    <font>
      <sz val="11"/>
      <color rgb="FFFF0000"/>
      <name val="Century Gothic"/>
      <family val="2"/>
    </font>
    <font>
      <sz val="11"/>
      <color rgb="FF006100"/>
      <name val="Century Gothic"/>
      <family val="2"/>
    </font>
    <font>
      <sz val="10"/>
      <color rgb="FFFF0000"/>
      <name val="Arial Cyr"/>
      <family val="0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31" fillId="0" borderId="0" xfId="52">
      <alignment/>
      <protection/>
    </xf>
    <xf numFmtId="0" fontId="3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31" fillId="0" borderId="10" xfId="52" applyBorder="1" applyAlignment="1">
      <alignment horizontal="center" vertical="center" wrapText="1"/>
      <protection/>
    </xf>
    <xf numFmtId="0" fontId="31" fillId="0" borderId="12" xfId="52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1" fontId="2" fillId="0" borderId="10" xfId="52" applyNumberFormat="1" applyFont="1" applyBorder="1" applyAlignment="1">
      <alignment horizontal="center"/>
      <protection/>
    </xf>
    <xf numFmtId="0" fontId="31" fillId="0" borderId="10" xfId="52" applyBorder="1">
      <alignment/>
      <protection/>
    </xf>
    <xf numFmtId="0" fontId="31" fillId="0" borderId="13" xfId="52" applyBorder="1">
      <alignment/>
      <protection/>
    </xf>
    <xf numFmtId="0" fontId="0" fillId="0" borderId="13" xfId="52" applyFont="1" applyBorder="1" applyAlignment="1">
      <alignment horizontal="center"/>
      <protection/>
    </xf>
    <xf numFmtId="0" fontId="0" fillId="0" borderId="11" xfId="52" applyFont="1" applyBorder="1" applyAlignment="1">
      <alignment horizontal="center"/>
      <protection/>
    </xf>
    <xf numFmtId="1" fontId="0" fillId="0" borderId="10" xfId="52" applyNumberFormat="1" applyFont="1" applyBorder="1" applyAlignment="1">
      <alignment horizontal="center"/>
      <protection/>
    </xf>
    <xf numFmtId="1" fontId="0" fillId="0" borderId="10" xfId="52" applyNumberFormat="1" applyFont="1" applyBorder="1" applyAlignment="1">
      <alignment horizontal="center"/>
      <protection/>
    </xf>
    <xf numFmtId="0" fontId="31" fillId="0" borderId="12" xfId="52" applyBorder="1">
      <alignment/>
      <protection/>
    </xf>
    <xf numFmtId="0" fontId="0" fillId="0" borderId="12" xfId="52" applyFont="1" applyBorder="1" applyAlignment="1">
      <alignment horizontal="center"/>
      <protection/>
    </xf>
    <xf numFmtId="0" fontId="0" fillId="0" borderId="10" xfId="52" applyFont="1" applyBorder="1">
      <alignment/>
      <protection/>
    </xf>
    <xf numFmtId="0" fontId="0" fillId="0" borderId="12" xfId="52" applyFont="1" applyBorder="1" applyAlignment="1">
      <alignment horizontal="center"/>
      <protection/>
    </xf>
    <xf numFmtId="0" fontId="0" fillId="0" borderId="11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2" xfId="52" applyFont="1" applyBorder="1" applyAlignment="1">
      <alignment horizontal="center" wrapText="1"/>
      <protection/>
    </xf>
    <xf numFmtId="0" fontId="0" fillId="0" borderId="10" xfId="0" applyFont="1" applyBorder="1" applyAlignment="1">
      <alignment horizontal="left"/>
    </xf>
    <xf numFmtId="0" fontId="8" fillId="0" borderId="12" xfId="52" applyFont="1" applyBorder="1">
      <alignment/>
      <protection/>
    </xf>
    <xf numFmtId="1" fontId="7" fillId="0" borderId="10" xfId="52" applyNumberFormat="1" applyFont="1" applyBorder="1" applyAlignment="1">
      <alignment horizontal="center"/>
      <protection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2" xfId="52" applyFont="1" applyBorder="1">
      <alignment/>
      <protection/>
    </xf>
    <xf numFmtId="0" fontId="10" fillId="0" borderId="10" xfId="52" applyFont="1" applyBorder="1">
      <alignment/>
      <protection/>
    </xf>
    <xf numFmtId="3" fontId="0" fillId="0" borderId="10" xfId="0" applyNumberFormat="1" applyFont="1" applyBorder="1" applyAlignment="1">
      <alignment horizontal="center"/>
    </xf>
    <xf numFmtId="174" fontId="2" fillId="0" borderId="11" xfId="52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" fontId="31" fillId="0" borderId="0" xfId="52" applyNumberFormat="1">
      <alignment/>
      <protection/>
    </xf>
    <xf numFmtId="0" fontId="0" fillId="0" borderId="10" xfId="52" applyFont="1" applyBorder="1">
      <alignment/>
      <protection/>
    </xf>
    <xf numFmtId="175" fontId="2" fillId="0" borderId="11" xfId="52" applyNumberFormat="1" applyFont="1" applyBorder="1" applyAlignment="1">
      <alignment horizontal="center"/>
      <protection/>
    </xf>
    <xf numFmtId="175" fontId="2" fillId="0" borderId="10" xfId="52" applyNumberFormat="1" applyFont="1" applyBorder="1" applyAlignment="1">
      <alignment horizontal="center"/>
      <protection/>
    </xf>
    <xf numFmtId="0" fontId="8" fillId="0" borderId="10" xfId="52" applyFont="1" applyBorder="1">
      <alignment/>
      <protection/>
    </xf>
    <xf numFmtId="0" fontId="48" fillId="0" borderId="12" xfId="52" applyFont="1" applyBorder="1" applyAlignment="1">
      <alignment horizontal="center"/>
      <protection/>
    </xf>
    <xf numFmtId="0" fontId="46" fillId="0" borderId="10" xfId="52" applyFont="1" applyBorder="1">
      <alignment/>
      <protection/>
    </xf>
    <xf numFmtId="1" fontId="48" fillId="0" borderId="10" xfId="52" applyNumberFormat="1" applyFont="1" applyBorder="1" applyAlignment="1">
      <alignment horizontal="center"/>
      <protection/>
    </xf>
    <xf numFmtId="1" fontId="31" fillId="0" borderId="0" xfId="52" applyNumberFormat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1" fontId="2" fillId="0" borderId="11" xfId="52" applyNumberFormat="1" applyFont="1" applyBorder="1" applyAlignment="1">
      <alignment horizontal="center"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0" fontId="30" fillId="0" borderId="10" xfId="52" applyFont="1" applyBorder="1">
      <alignment/>
      <protection/>
    </xf>
    <xf numFmtId="0" fontId="0" fillId="0" borderId="12" xfId="52" applyFont="1" applyBorder="1" applyAlignment="1">
      <alignment horizontal="left" wrapText="1"/>
      <protection/>
    </xf>
    <xf numFmtId="0" fontId="0" fillId="0" borderId="10" xfId="52" applyFont="1" applyBorder="1" applyAlignment="1">
      <alignment horizontal="center"/>
      <protection/>
    </xf>
    <xf numFmtId="0" fontId="48" fillId="0" borderId="11" xfId="52" applyFont="1" applyBorder="1" applyAlignment="1">
      <alignment horizontal="center"/>
      <protection/>
    </xf>
    <xf numFmtId="0" fontId="48" fillId="0" borderId="10" xfId="52" applyFont="1" applyBorder="1" applyAlignment="1">
      <alignment horizontal="center"/>
      <protection/>
    </xf>
    <xf numFmtId="0" fontId="48" fillId="0" borderId="10" xfId="52" applyFont="1" applyBorder="1">
      <alignment/>
      <protection/>
    </xf>
    <xf numFmtId="0" fontId="48" fillId="0" borderId="12" xfId="52" applyFont="1" applyBorder="1">
      <alignment/>
      <protection/>
    </xf>
    <xf numFmtId="0" fontId="48" fillId="0" borderId="11" xfId="52" applyFont="1" applyBorder="1" applyAlignment="1">
      <alignment horizontal="center"/>
      <protection/>
    </xf>
    <xf numFmtId="0" fontId="48" fillId="0" borderId="10" xfId="52" applyFont="1" applyBorder="1" applyAlignment="1">
      <alignment horizontal="center"/>
      <protection/>
    </xf>
    <xf numFmtId="1" fontId="48" fillId="0" borderId="10" xfId="52" applyNumberFormat="1" applyFont="1" applyBorder="1" applyAlignment="1">
      <alignment horizontal="center"/>
      <protection/>
    </xf>
    <xf numFmtId="0" fontId="49" fillId="0" borderId="10" xfId="52" applyFont="1" applyFill="1" applyBorder="1">
      <alignment/>
      <protection/>
    </xf>
    <xf numFmtId="0" fontId="48" fillId="0" borderId="12" xfId="52" applyFont="1" applyBorder="1" applyAlignment="1">
      <alignment horizontal="center" wrapText="1"/>
      <protection/>
    </xf>
    <xf numFmtId="0" fontId="0" fillId="0" borderId="12" xfId="52" applyFont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0" fontId="39" fillId="0" borderId="10" xfId="52" applyFont="1" applyBorder="1" applyAlignment="1">
      <alignment horizontal="center"/>
      <protection/>
    </xf>
    <xf numFmtId="0" fontId="30" fillId="0" borderId="0" xfId="52" applyFont="1">
      <alignment/>
      <protection/>
    </xf>
    <xf numFmtId="0" fontId="30" fillId="0" borderId="14" xfId="52" applyFont="1" applyBorder="1" applyAlignment="1">
      <alignment vertical="center"/>
      <protection/>
    </xf>
    <xf numFmtId="0" fontId="8" fillId="0" borderId="0" xfId="52" applyFont="1">
      <alignment/>
      <protection/>
    </xf>
    <xf numFmtId="17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52" applyFont="1" applyBorder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0" fillId="0" borderId="10" xfId="52" applyNumberFormat="1" applyFont="1" applyBorder="1" applyAlignment="1">
      <alignment horizontal="center"/>
      <protection/>
    </xf>
    <xf numFmtId="0" fontId="0" fillId="0" borderId="12" xfId="52" applyFont="1" applyBorder="1">
      <alignment/>
      <protection/>
    </xf>
    <xf numFmtId="0" fontId="46" fillId="0" borderId="12" xfId="52" applyFont="1" applyBorder="1">
      <alignment/>
      <protection/>
    </xf>
    <xf numFmtId="0" fontId="48" fillId="0" borderId="13" xfId="52" applyFont="1" applyBorder="1" applyAlignment="1">
      <alignment horizontal="center"/>
      <protection/>
    </xf>
    <xf numFmtId="2" fontId="2" fillId="0" borderId="11" xfId="52" applyNumberFormat="1" applyFont="1" applyBorder="1" applyAlignment="1">
      <alignment horizontal="center" vertical="center"/>
      <protection/>
    </xf>
    <xf numFmtId="2" fontId="48" fillId="0" borderId="13" xfId="0" applyNumberFormat="1" applyFont="1" applyBorder="1" applyAlignment="1">
      <alignment horizontal="left"/>
    </xf>
    <xf numFmtId="2" fontId="48" fillId="0" borderId="10" xfId="0" applyNumberFormat="1" applyFont="1" applyBorder="1" applyAlignment="1">
      <alignment horizontal="center" wrapText="1"/>
    </xf>
    <xf numFmtId="2" fontId="0" fillId="0" borderId="12" xfId="52" applyNumberFormat="1" applyFont="1" applyBorder="1">
      <alignment/>
      <protection/>
    </xf>
    <xf numFmtId="2" fontId="0" fillId="0" borderId="12" xfId="52" applyNumberFormat="1" applyFont="1" applyBorder="1" applyAlignment="1">
      <alignment horizontal="center"/>
      <protection/>
    </xf>
    <xf numFmtId="2" fontId="8" fillId="0" borderId="12" xfId="52" applyNumberFormat="1" applyFont="1" applyBorder="1">
      <alignment/>
      <protection/>
    </xf>
    <xf numFmtId="2" fontId="0" fillId="0" borderId="12" xfId="52" applyNumberFormat="1" applyFont="1" applyBorder="1" applyAlignment="1">
      <alignment horizontal="center"/>
      <protection/>
    </xf>
    <xf numFmtId="1" fontId="2" fillId="0" borderId="11" xfId="52" applyNumberFormat="1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39" fillId="0" borderId="13" xfId="52" applyFont="1" applyBorder="1">
      <alignment/>
      <protection/>
    </xf>
    <xf numFmtId="0" fontId="2" fillId="0" borderId="13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1" fontId="2" fillId="0" borderId="10" xfId="52" applyNumberFormat="1" applyFont="1" applyBorder="1" applyAlignment="1">
      <alignment horizontal="center"/>
      <protection/>
    </xf>
    <xf numFmtId="1" fontId="48" fillId="0" borderId="11" xfId="52" applyNumberFormat="1" applyFont="1" applyBorder="1" applyAlignment="1">
      <alignment horizontal="center"/>
      <protection/>
    </xf>
    <xf numFmtId="1" fontId="0" fillId="0" borderId="11" xfId="52" applyNumberFormat="1" applyFont="1" applyBorder="1" applyAlignment="1">
      <alignment horizontal="center"/>
      <protection/>
    </xf>
    <xf numFmtId="1" fontId="0" fillId="0" borderId="11" xfId="52" applyNumberFormat="1" applyFont="1" applyBorder="1" applyAlignment="1">
      <alignment horizontal="center"/>
      <protection/>
    </xf>
    <xf numFmtId="1" fontId="31" fillId="0" borderId="10" xfId="52" applyNumberFormat="1" applyBorder="1">
      <alignment/>
      <protection/>
    </xf>
    <xf numFmtId="0" fontId="0" fillId="0" borderId="12" xfId="0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8" fillId="0" borderId="12" xfId="52" applyFont="1" applyBorder="1" applyAlignment="1">
      <alignment horizontal="left" wrapText="1"/>
      <protection/>
    </xf>
    <xf numFmtId="0" fontId="31" fillId="0" borderId="10" xfId="52" applyFont="1" applyBorder="1">
      <alignment/>
      <protection/>
    </xf>
    <xf numFmtId="0" fontId="31" fillId="0" borderId="13" xfId="52" applyFont="1" applyBorder="1">
      <alignment/>
      <protection/>
    </xf>
    <xf numFmtId="0" fontId="30" fillId="0" borderId="12" xfId="52" applyFont="1" applyBorder="1">
      <alignment/>
      <protection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6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6" fillId="0" borderId="0" xfId="52" applyFont="1" applyAlignment="1">
      <alignment horizontal="center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0" fillId="0" borderId="0" xfId="52" applyFont="1" applyAlignment="1">
      <alignment horizontal="center" vertical="center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2" xfId="52" applyFont="1" applyBorder="1" applyAlignment="1">
      <alignment horizontal="center" wrapText="1"/>
      <protection/>
    </xf>
    <xf numFmtId="0" fontId="3" fillId="0" borderId="14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тека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P10" sqref="P10"/>
    </sheetView>
  </sheetViews>
  <sheetFormatPr defaultColWidth="9.00390625" defaultRowHeight="12.75"/>
  <cols>
    <col min="1" max="1" width="2.00390625" style="0" customWidth="1"/>
    <col min="2" max="2" width="25.625" style="0" customWidth="1"/>
    <col min="3" max="3" width="21.75390625" style="0" customWidth="1"/>
    <col min="4" max="5" width="6.75390625" style="0" customWidth="1"/>
    <col min="6" max="6" width="6.625" style="0" customWidth="1"/>
    <col min="10" max="11" width="8.25390625" style="0" customWidth="1"/>
    <col min="12" max="12" width="9.875" style="0" customWidth="1"/>
  </cols>
  <sheetData>
    <row r="1" spans="10:12" ht="12.75" customHeight="1">
      <c r="J1" s="135" t="s">
        <v>115</v>
      </c>
      <c r="K1" s="135"/>
      <c r="L1" s="135"/>
    </row>
    <row r="2" spans="3:12" ht="36.75" customHeight="1">
      <c r="C2" s="136" t="s">
        <v>15</v>
      </c>
      <c r="D2" s="136"/>
      <c r="E2" s="136"/>
      <c r="F2" s="136"/>
      <c r="G2" s="136"/>
      <c r="H2" s="136"/>
      <c r="J2" s="135"/>
      <c r="K2" s="135"/>
      <c r="L2" s="135"/>
    </row>
    <row r="3" spans="3:11" ht="12.75">
      <c r="C3" s="137" t="s">
        <v>16</v>
      </c>
      <c r="D3" s="137"/>
      <c r="E3" s="137"/>
      <c r="F3" s="137"/>
      <c r="G3" s="137"/>
      <c r="H3" s="137"/>
      <c r="J3" s="13"/>
      <c r="K3" s="13"/>
    </row>
    <row r="4" spans="3:8" ht="12.75">
      <c r="C4" s="14"/>
      <c r="D4" s="14"/>
      <c r="E4" s="14"/>
      <c r="F4" s="14"/>
      <c r="G4" s="14"/>
      <c r="H4" s="14"/>
    </row>
    <row r="5" spans="2:11" ht="27" customHeight="1">
      <c r="B5" s="140" t="s">
        <v>17</v>
      </c>
      <c r="C5" s="140"/>
      <c r="D5" s="131"/>
      <c r="E5" s="139" t="s">
        <v>18</v>
      </c>
      <c r="F5" s="139"/>
      <c r="G5" s="141" t="s">
        <v>19</v>
      </c>
      <c r="H5" s="142"/>
      <c r="I5" s="15"/>
      <c r="J5" s="143" t="s">
        <v>20</v>
      </c>
      <c r="K5" s="143"/>
    </row>
    <row r="6" spans="3:13" ht="12.75" customHeight="1">
      <c r="C6" s="14"/>
      <c r="D6" s="14"/>
      <c r="E6" s="138"/>
      <c r="F6" s="139"/>
      <c r="G6" s="139"/>
      <c r="H6" s="139"/>
      <c r="I6" s="133" t="s">
        <v>114</v>
      </c>
      <c r="J6" s="133"/>
      <c r="K6" s="133"/>
      <c r="L6" s="133"/>
      <c r="M6" s="133"/>
    </row>
    <row r="7" spans="2:13" ht="12.75">
      <c r="B7" t="s">
        <v>113</v>
      </c>
      <c r="C7" s="14"/>
      <c r="D7" s="14"/>
      <c r="E7" s="14"/>
      <c r="F7" s="14"/>
      <c r="G7" s="14"/>
      <c r="H7" s="14"/>
      <c r="I7" s="133"/>
      <c r="J7" s="133"/>
      <c r="K7" s="133"/>
      <c r="L7" s="133"/>
      <c r="M7" s="133"/>
    </row>
    <row r="8" spans="9:13" ht="12.75">
      <c r="I8" s="134"/>
      <c r="J8" s="134"/>
      <c r="K8" s="134"/>
      <c r="L8" s="134"/>
      <c r="M8" s="134"/>
    </row>
    <row r="9" spans="1:13" ht="12.75">
      <c r="A9" s="4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64.5" customHeight="1">
      <c r="A10" s="4"/>
      <c r="B10" s="16" t="s">
        <v>21</v>
      </c>
      <c r="C10" s="6" t="s">
        <v>22</v>
      </c>
      <c r="D10" s="6" t="s">
        <v>112</v>
      </c>
      <c r="E10" s="12" t="s">
        <v>39</v>
      </c>
      <c r="F10" s="12" t="s">
        <v>23</v>
      </c>
      <c r="G10" s="5" t="s">
        <v>0</v>
      </c>
      <c r="H10" s="12" t="s">
        <v>6</v>
      </c>
      <c r="I10" s="12" t="s">
        <v>7</v>
      </c>
      <c r="J10" s="12" t="s">
        <v>5</v>
      </c>
      <c r="K10" s="12" t="s">
        <v>13</v>
      </c>
      <c r="L10" s="12" t="s">
        <v>34</v>
      </c>
      <c r="M10" s="5" t="s">
        <v>1</v>
      </c>
    </row>
    <row r="11" spans="1:13" ht="12.75">
      <c r="A11" s="4"/>
      <c r="B11" s="8"/>
      <c r="C11" s="7" t="s">
        <v>8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4"/>
      <c r="B12" s="10" t="s">
        <v>2</v>
      </c>
      <c r="C12" s="10"/>
      <c r="D12" s="10"/>
      <c r="E12" s="1"/>
      <c r="F12" s="1"/>
      <c r="G12" s="11"/>
      <c r="H12" s="11"/>
      <c r="I12" s="11"/>
      <c r="J12" s="11"/>
      <c r="K12" s="11"/>
      <c r="L12" s="11"/>
      <c r="M12" s="11"/>
    </row>
    <row r="13" spans="1:13" ht="12.75">
      <c r="A13" s="4">
        <v>1</v>
      </c>
      <c r="B13" s="8"/>
      <c r="C13" s="7" t="s">
        <v>2</v>
      </c>
      <c r="D13" s="132">
        <v>1</v>
      </c>
      <c r="E13" s="3">
        <v>25</v>
      </c>
      <c r="F13" s="3">
        <v>1300</v>
      </c>
      <c r="G13" s="11">
        <f>E13*F13</f>
        <v>32500</v>
      </c>
      <c r="H13" s="11">
        <f>G13*50%</f>
        <v>16250</v>
      </c>
      <c r="I13" s="11">
        <f>G13*25%</f>
        <v>8125</v>
      </c>
      <c r="J13" s="11">
        <f>G13*25%</f>
        <v>8125</v>
      </c>
      <c r="K13" s="11">
        <f>G13*25%</f>
        <v>8125</v>
      </c>
      <c r="L13" s="11">
        <f>G13*2/12</f>
        <v>5416.666666666667</v>
      </c>
      <c r="M13" s="11">
        <f>SUM(G13:L13)</f>
        <v>78541.66666666667</v>
      </c>
    </row>
    <row r="14" spans="1:13" ht="12.75">
      <c r="A14" s="4"/>
      <c r="B14" s="8"/>
      <c r="C14" s="7"/>
      <c r="D14" s="132"/>
      <c r="E14" s="3"/>
      <c r="F14" s="3"/>
      <c r="G14" s="2"/>
      <c r="H14" s="2"/>
      <c r="I14" s="2"/>
      <c r="J14" s="2"/>
      <c r="K14" s="2"/>
      <c r="L14" s="2"/>
      <c r="M14" s="2"/>
    </row>
    <row r="15" spans="1:13" ht="12.75">
      <c r="A15" s="4"/>
      <c r="B15" s="10" t="s">
        <v>24</v>
      </c>
      <c r="C15" s="10"/>
      <c r="D15" s="10"/>
      <c r="E15" s="1"/>
      <c r="F15" s="1"/>
      <c r="G15" s="11">
        <f>SUM(G16:G18:G17:G20)</f>
        <v>70200</v>
      </c>
      <c r="H15" s="11">
        <f>SUM(H16:H18:H17:H20)</f>
        <v>41600</v>
      </c>
      <c r="I15" s="11">
        <f>SUM(I16:I18:I17:I20)</f>
        <v>17550</v>
      </c>
      <c r="J15" s="11">
        <f>SUM(J16:J18:J17:J20)</f>
        <v>17550</v>
      </c>
      <c r="K15" s="11">
        <f>SUM(K16:K17:K18)</f>
        <v>14300</v>
      </c>
      <c r="L15" s="11">
        <f>SUM(L16:L17:L18)</f>
        <v>9533.333333333334</v>
      </c>
      <c r="M15" s="11">
        <f>SUM(M16:M18:M17:M20)</f>
        <v>170733.3333333333</v>
      </c>
    </row>
    <row r="16" spans="1:13" ht="25.5">
      <c r="A16" s="4">
        <v>2</v>
      </c>
      <c r="B16" s="8"/>
      <c r="C16" s="116" t="s">
        <v>90</v>
      </c>
      <c r="D16" s="116">
        <v>1</v>
      </c>
      <c r="E16" s="1">
        <v>18</v>
      </c>
      <c r="F16" s="3">
        <v>1300</v>
      </c>
      <c r="G16" s="2">
        <f>E16*F16</f>
        <v>23400</v>
      </c>
      <c r="H16" s="2">
        <f>G16*50%</f>
        <v>11700</v>
      </c>
      <c r="I16" s="2">
        <f>G16*25%</f>
        <v>5850</v>
      </c>
      <c r="J16" s="2">
        <f>G16*25%</f>
        <v>5850</v>
      </c>
      <c r="K16" s="2">
        <f>G16*25%</f>
        <v>5850</v>
      </c>
      <c r="L16" s="2">
        <f>G16*2/12</f>
        <v>3900</v>
      </c>
      <c r="M16" s="2">
        <f>SUM(G16:L16)</f>
        <v>56550</v>
      </c>
    </row>
    <row r="17" spans="1:13" ht="12.75">
      <c r="A17" s="4">
        <v>3</v>
      </c>
      <c r="B17" s="9"/>
      <c r="C17" s="126" t="s">
        <v>109</v>
      </c>
      <c r="D17" s="126">
        <v>1</v>
      </c>
      <c r="E17" s="1">
        <v>19</v>
      </c>
      <c r="F17" s="3">
        <v>1300</v>
      </c>
      <c r="G17" s="2">
        <f>E17*F17</f>
        <v>24700</v>
      </c>
      <c r="H17" s="2">
        <f>G17*50%</f>
        <v>12350</v>
      </c>
      <c r="I17" s="2">
        <f>G17*25%</f>
        <v>6175</v>
      </c>
      <c r="J17" s="2">
        <f>G17*25%</f>
        <v>6175</v>
      </c>
      <c r="K17" s="2">
        <f>G17*25%</f>
        <v>6175</v>
      </c>
      <c r="L17" s="2">
        <f>G17*2/12</f>
        <v>4116.666666666667</v>
      </c>
      <c r="M17" s="2">
        <f>SUM(G17:L17)</f>
        <v>59691.666666666664</v>
      </c>
    </row>
    <row r="18" spans="1:13" ht="25.5" customHeight="1">
      <c r="A18" s="4">
        <v>4</v>
      </c>
      <c r="B18" s="9"/>
      <c r="C18" s="126" t="s">
        <v>50</v>
      </c>
      <c r="D18" s="126">
        <v>0.5</v>
      </c>
      <c r="E18" s="1">
        <v>14</v>
      </c>
      <c r="F18" s="3">
        <v>1300</v>
      </c>
      <c r="G18" s="2">
        <f>E18*F18*0.5</f>
        <v>9100</v>
      </c>
      <c r="H18" s="2">
        <f>G18*50%</f>
        <v>4550</v>
      </c>
      <c r="I18" s="2">
        <f>G18*25%</f>
        <v>2275</v>
      </c>
      <c r="J18" s="2">
        <f>G18*25%</f>
        <v>2275</v>
      </c>
      <c r="K18" s="2">
        <f>G18*25%</f>
        <v>2275</v>
      </c>
      <c r="L18" s="2">
        <f>G18*2/12</f>
        <v>1516.6666666666667</v>
      </c>
      <c r="M18" s="2">
        <f>SUM(G18:L18)</f>
        <v>21991.666666666668</v>
      </c>
    </row>
    <row r="19" spans="1:13" ht="76.5">
      <c r="A19" s="4"/>
      <c r="B19" s="12"/>
      <c r="C19" s="12" t="s">
        <v>38</v>
      </c>
      <c r="D19" s="12"/>
      <c r="E19" s="12" t="s">
        <v>39</v>
      </c>
      <c r="F19" s="12" t="s">
        <v>23</v>
      </c>
      <c r="G19" s="5" t="s">
        <v>0</v>
      </c>
      <c r="H19" s="12" t="s">
        <v>84</v>
      </c>
      <c r="I19" s="12" t="s">
        <v>7</v>
      </c>
      <c r="J19" s="12" t="s">
        <v>5</v>
      </c>
      <c r="K19" s="12"/>
      <c r="L19" s="17"/>
      <c r="M19" s="5" t="s">
        <v>1</v>
      </c>
    </row>
    <row r="20" spans="1:13" ht="12.75">
      <c r="A20" s="4">
        <v>5</v>
      </c>
      <c r="B20" s="12"/>
      <c r="C20" s="50" t="s">
        <v>45</v>
      </c>
      <c r="D20" s="50">
        <v>1</v>
      </c>
      <c r="E20" s="127">
        <v>10</v>
      </c>
      <c r="F20" s="128">
        <v>1300</v>
      </c>
      <c r="G20" s="11">
        <f>E20*F20</f>
        <v>13000</v>
      </c>
      <c r="H20" s="11">
        <f>G20*100%</f>
        <v>13000</v>
      </c>
      <c r="I20" s="11">
        <f>G20*25%</f>
        <v>3250</v>
      </c>
      <c r="J20" s="11">
        <f>G20*25%</f>
        <v>3250</v>
      </c>
      <c r="K20" s="129"/>
      <c r="L20" s="130"/>
      <c r="M20" s="11">
        <f>SUM(G20:L20)</f>
        <v>32500</v>
      </c>
    </row>
    <row r="21" spans="1:13" ht="12.75">
      <c r="A21" s="4"/>
      <c r="B21" s="50"/>
      <c r="C21" s="50"/>
      <c r="D21" s="50"/>
      <c r="E21" s="53"/>
      <c r="F21" s="3"/>
      <c r="G21" s="2"/>
      <c r="H21" s="2"/>
      <c r="I21" s="2"/>
      <c r="J21" s="2"/>
      <c r="K21" s="2"/>
      <c r="L21" s="2"/>
      <c r="M21" s="2"/>
    </row>
    <row r="22" ht="12.75">
      <c r="M22" s="19"/>
    </row>
  </sheetData>
  <sheetProtection/>
  <mergeCells count="10">
    <mergeCell ref="I6:M8"/>
    <mergeCell ref="J1:L2"/>
    <mergeCell ref="C2:H2"/>
    <mergeCell ref="C3:H3"/>
    <mergeCell ref="E6:F6"/>
    <mergeCell ref="G6:H6"/>
    <mergeCell ref="B5:C5"/>
    <mergeCell ref="E5:F5"/>
    <mergeCell ref="G5:H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4">
      <selection activeCell="Z6" sqref="Y6:Z6"/>
    </sheetView>
  </sheetViews>
  <sheetFormatPr defaultColWidth="9.00390625" defaultRowHeight="12.75"/>
  <cols>
    <col min="1" max="1" width="4.75390625" style="20" customWidth="1"/>
    <col min="2" max="2" width="20.00390625" style="20" customWidth="1"/>
    <col min="3" max="3" width="29.875" style="20" customWidth="1"/>
    <col min="4" max="4" width="6.875" style="20" customWidth="1"/>
    <col min="5" max="5" width="12.00390625" style="20" customWidth="1"/>
    <col min="6" max="6" width="9.375" style="20" customWidth="1"/>
    <col min="7" max="7" width="9.75390625" style="20" customWidth="1"/>
    <col min="8" max="8" width="9.25390625" style="20" customWidth="1"/>
    <col min="9" max="9" width="11.375" style="20" customWidth="1"/>
    <col min="10" max="10" width="9.625" style="20" bestFit="1" customWidth="1"/>
    <col min="11" max="11" width="10.875" style="20" bestFit="1" customWidth="1"/>
    <col min="12" max="12" width="10.625" style="20" bestFit="1" customWidth="1"/>
    <col min="13" max="16384" width="9.125" style="20" customWidth="1"/>
  </cols>
  <sheetData>
    <row r="1" spans="1:12" ht="33.75" customHeight="1">
      <c r="A1" s="86"/>
      <c r="B1" s="86"/>
      <c r="C1" s="144" t="s">
        <v>25</v>
      </c>
      <c r="D1" s="144"/>
      <c r="E1" s="144"/>
      <c r="F1" s="144"/>
      <c r="G1" s="144"/>
      <c r="H1" s="86"/>
      <c r="I1" s="145"/>
      <c r="J1" s="145"/>
      <c r="K1" s="145"/>
      <c r="L1" s="145"/>
    </row>
    <row r="2" spans="1:12" ht="16.5">
      <c r="A2" s="86"/>
      <c r="B2" s="86"/>
      <c r="C2" s="146" t="s">
        <v>16</v>
      </c>
      <c r="D2" s="146"/>
      <c r="E2" s="146"/>
      <c r="F2" s="146"/>
      <c r="G2" s="146"/>
      <c r="H2" s="86"/>
      <c r="I2" s="21"/>
      <c r="J2" s="21"/>
      <c r="K2" s="86"/>
      <c r="L2" s="86"/>
    </row>
    <row r="3" spans="1:12" ht="24" customHeight="1">
      <c r="A3" s="86"/>
      <c r="B3" s="147" t="s">
        <v>17</v>
      </c>
      <c r="C3" s="147"/>
      <c r="D3" s="148" t="s">
        <v>18</v>
      </c>
      <c r="E3" s="148"/>
      <c r="F3" s="149" t="s">
        <v>19</v>
      </c>
      <c r="G3" s="150"/>
      <c r="H3" s="87"/>
      <c r="I3" s="151" t="s">
        <v>20</v>
      </c>
      <c r="J3" s="151"/>
      <c r="K3" s="86"/>
      <c r="L3" s="86"/>
    </row>
    <row r="4" spans="1:12" ht="15" customHeight="1">
      <c r="A4" s="86"/>
      <c r="B4" s="86"/>
      <c r="C4" s="22"/>
      <c r="D4" s="148">
        <v>1</v>
      </c>
      <c r="E4" s="148"/>
      <c r="F4" s="148" t="s">
        <v>77</v>
      </c>
      <c r="G4" s="148"/>
      <c r="H4" s="156" t="s">
        <v>78</v>
      </c>
      <c r="I4" s="157"/>
      <c r="J4" s="157"/>
      <c r="K4" s="157"/>
      <c r="L4" s="157"/>
    </row>
    <row r="5" spans="1:12" ht="16.5">
      <c r="A5" s="86"/>
      <c r="B5" s="88" t="s">
        <v>48</v>
      </c>
      <c r="C5" s="22"/>
      <c r="D5" s="22"/>
      <c r="E5" s="22"/>
      <c r="F5" s="22"/>
      <c r="G5" s="22"/>
      <c r="H5" s="86"/>
      <c r="I5" s="21"/>
      <c r="J5" s="21"/>
      <c r="K5" s="21"/>
      <c r="L5" s="86"/>
    </row>
    <row r="6" spans="1:13" ht="52.5">
      <c r="A6" s="23" t="s">
        <v>26</v>
      </c>
      <c r="B6" s="24" t="s">
        <v>21</v>
      </c>
      <c r="C6" s="25" t="s">
        <v>22</v>
      </c>
      <c r="D6" s="44" t="s">
        <v>30</v>
      </c>
      <c r="E6" s="44" t="s">
        <v>28</v>
      </c>
      <c r="F6" s="27" t="s">
        <v>0</v>
      </c>
      <c r="G6" s="28" t="s">
        <v>29</v>
      </c>
      <c r="H6" s="28" t="s">
        <v>7</v>
      </c>
      <c r="I6" s="28" t="s">
        <v>5</v>
      </c>
      <c r="J6" s="28" t="s">
        <v>13</v>
      </c>
      <c r="K6" s="28" t="s">
        <v>33</v>
      </c>
      <c r="L6" s="27" t="s">
        <v>1</v>
      </c>
      <c r="M6" s="64"/>
    </row>
    <row r="7" spans="1:15" ht="16.5">
      <c r="A7" s="33">
        <v>1</v>
      </c>
      <c r="B7" s="107" t="s">
        <v>51</v>
      </c>
      <c r="C7" s="108" t="s">
        <v>10</v>
      </c>
      <c r="D7" s="109">
        <v>25</v>
      </c>
      <c r="E7" s="110">
        <v>1225</v>
      </c>
      <c r="F7" s="111">
        <f>D7*E7</f>
        <v>30625</v>
      </c>
      <c r="G7" s="111">
        <f>F7*50%</f>
        <v>15312.5</v>
      </c>
      <c r="H7" s="111">
        <f>F7*25%</f>
        <v>7656.25</v>
      </c>
      <c r="I7" s="111">
        <f>F7*25%</f>
        <v>7656.25</v>
      </c>
      <c r="J7" s="111">
        <f>F7*25%</f>
        <v>7656.25</v>
      </c>
      <c r="K7" s="32">
        <f>F7*2/12</f>
        <v>5104.166666666667</v>
      </c>
      <c r="L7" s="111">
        <f>SUM(F7:K7)</f>
        <v>74010.41666666667</v>
      </c>
      <c r="M7" s="56"/>
      <c r="O7" s="20">
        <v>30625</v>
      </c>
    </row>
    <row r="8" spans="1:13" ht="24.75" customHeight="1">
      <c r="A8" s="33"/>
      <c r="B8" s="29" t="s">
        <v>9</v>
      </c>
      <c r="C8" s="30"/>
      <c r="D8" s="36"/>
      <c r="E8" s="26"/>
      <c r="F8" s="32">
        <f>SUM(F9:F37)</f>
        <v>769196.8</v>
      </c>
      <c r="G8" s="32">
        <f>SUM(G9:G37)</f>
        <v>448246.8</v>
      </c>
      <c r="H8" s="32">
        <f>SUM(H9:H27)</f>
        <v>143937.5</v>
      </c>
      <c r="I8" s="32">
        <f>SUM(I9:I27)</f>
        <v>143937.5</v>
      </c>
      <c r="J8" s="32">
        <f>SUM(J9:J27)</f>
        <v>143937.5</v>
      </c>
      <c r="K8" s="32">
        <f>SUM(K9:K27)</f>
        <v>95958.33333333333</v>
      </c>
      <c r="L8" s="32">
        <f>SUM(L9,L10,L11,L15,L20,L26,L32)</f>
        <v>1048597.7666666666</v>
      </c>
      <c r="M8" s="56"/>
    </row>
    <row r="9" spans="1:15" ht="16.5">
      <c r="A9" s="68">
        <v>2</v>
      </c>
      <c r="B9" s="122" t="s">
        <v>69</v>
      </c>
      <c r="C9" s="35" t="s">
        <v>11</v>
      </c>
      <c r="D9" s="36">
        <v>21</v>
      </c>
      <c r="E9" s="26">
        <v>1225</v>
      </c>
      <c r="F9" s="37">
        <f>D9*E9</f>
        <v>25725</v>
      </c>
      <c r="G9" s="37">
        <f>F9*50%</f>
        <v>12862.5</v>
      </c>
      <c r="H9" s="37">
        <f>F9*25%</f>
        <v>6431.25</v>
      </c>
      <c r="I9" s="37">
        <f>F9*25%</f>
        <v>6431.25</v>
      </c>
      <c r="J9" s="37">
        <f>F9*25%</f>
        <v>6431.25</v>
      </c>
      <c r="K9" s="38">
        <f>F9*2/12</f>
        <v>4287.5</v>
      </c>
      <c r="L9" s="37">
        <f>SUM(F9:K9)</f>
        <v>62168.75</v>
      </c>
      <c r="M9" s="56"/>
      <c r="O9" s="20">
        <v>25725</v>
      </c>
    </row>
    <row r="10" spans="1:13" ht="16.5">
      <c r="A10" s="68">
        <v>3</v>
      </c>
      <c r="B10" s="122" t="s">
        <v>82</v>
      </c>
      <c r="C10" s="35" t="s">
        <v>11</v>
      </c>
      <c r="D10" s="36">
        <v>21</v>
      </c>
      <c r="E10" s="26">
        <v>1225</v>
      </c>
      <c r="F10" s="37">
        <f>D10*E10</f>
        <v>25725</v>
      </c>
      <c r="G10" s="37">
        <f>F10*50%</f>
        <v>12862.5</v>
      </c>
      <c r="H10" s="37">
        <f>F10*25%</f>
        <v>6431.25</v>
      </c>
      <c r="I10" s="37">
        <f>F10*25%</f>
        <v>6431.25</v>
      </c>
      <c r="J10" s="37">
        <f>F10*25%</f>
        <v>6431.25</v>
      </c>
      <c r="K10" s="38">
        <f>F10*2/12</f>
        <v>4287.5</v>
      </c>
      <c r="L10" s="37">
        <f>SUM(F10:K10)</f>
        <v>62168.75</v>
      </c>
      <c r="M10" s="56"/>
    </row>
    <row r="11" spans="1:13" ht="46.5" customHeight="1">
      <c r="A11" s="33"/>
      <c r="B11" s="158" t="s">
        <v>35</v>
      </c>
      <c r="C11" s="159"/>
      <c r="D11" s="65">
        <f aca="true" t="shared" si="0" ref="D11:K11">SUM(D12:D14)</f>
        <v>53</v>
      </c>
      <c r="E11" s="65"/>
      <c r="F11" s="66">
        <f>SUM(F12:F14)</f>
        <v>64925</v>
      </c>
      <c r="G11" s="66">
        <f t="shared" si="0"/>
        <v>32462.5</v>
      </c>
      <c r="H11" s="66">
        <f t="shared" si="0"/>
        <v>16231.25</v>
      </c>
      <c r="I11" s="66">
        <f t="shared" si="0"/>
        <v>16231.25</v>
      </c>
      <c r="J11" s="66">
        <f t="shared" si="0"/>
        <v>16231.25</v>
      </c>
      <c r="K11" s="66">
        <f t="shared" si="0"/>
        <v>10820.833333333332</v>
      </c>
      <c r="L11" s="67">
        <f>SUM(L12:L14)</f>
        <v>156902.0833333333</v>
      </c>
      <c r="M11" s="56"/>
    </row>
    <row r="12" spans="1:15" ht="16.5">
      <c r="A12" s="33">
        <v>4</v>
      </c>
      <c r="B12" s="39" t="s">
        <v>52</v>
      </c>
      <c r="C12" s="40" t="s">
        <v>12</v>
      </c>
      <c r="D12" s="36">
        <v>21</v>
      </c>
      <c r="E12" s="26">
        <v>1225</v>
      </c>
      <c r="F12" s="37">
        <f>D12*E12</f>
        <v>25725</v>
      </c>
      <c r="G12" s="37">
        <f>F12*50%</f>
        <v>12862.5</v>
      </c>
      <c r="H12" s="37">
        <f>F12*25%</f>
        <v>6431.25</v>
      </c>
      <c r="I12" s="37">
        <f>F12*25%</f>
        <v>6431.25</v>
      </c>
      <c r="J12" s="37">
        <f>F12*25%</f>
        <v>6431.25</v>
      </c>
      <c r="K12" s="38">
        <f>F12*2/12</f>
        <v>4287.5</v>
      </c>
      <c r="L12" s="37">
        <f>SUM(F12:K12)</f>
        <v>62168.75</v>
      </c>
      <c r="M12" s="56"/>
      <c r="O12" s="20">
        <v>25725</v>
      </c>
    </row>
    <row r="13" spans="1:15" ht="16.5">
      <c r="A13" s="33">
        <v>5</v>
      </c>
      <c r="B13" s="39" t="s">
        <v>53</v>
      </c>
      <c r="C13" s="42" t="s">
        <v>3</v>
      </c>
      <c r="D13" s="36">
        <v>16</v>
      </c>
      <c r="E13" s="26">
        <v>1225</v>
      </c>
      <c r="F13" s="37">
        <f>D13*E13</f>
        <v>19600</v>
      </c>
      <c r="G13" s="37">
        <f>F13*50%</f>
        <v>9800</v>
      </c>
      <c r="H13" s="37">
        <f>F13*25%</f>
        <v>4900</v>
      </c>
      <c r="I13" s="37">
        <f>F13*25%</f>
        <v>4900</v>
      </c>
      <c r="J13" s="37">
        <f>F13*25%</f>
        <v>4900</v>
      </c>
      <c r="K13" s="38">
        <f>F13*2/12</f>
        <v>3266.6666666666665</v>
      </c>
      <c r="L13" s="37">
        <f>SUM(F13:K13)</f>
        <v>47366.666666666664</v>
      </c>
      <c r="M13" s="56"/>
      <c r="O13" s="20">
        <v>19600</v>
      </c>
    </row>
    <row r="14" spans="1:15" ht="16.5">
      <c r="A14" s="41">
        <v>6</v>
      </c>
      <c r="B14" s="39" t="s">
        <v>49</v>
      </c>
      <c r="C14" s="42" t="s">
        <v>3</v>
      </c>
      <c r="D14" s="36">
        <v>16</v>
      </c>
      <c r="E14" s="26">
        <v>1225</v>
      </c>
      <c r="F14" s="37">
        <f>D14*E14</f>
        <v>19600</v>
      </c>
      <c r="G14" s="37">
        <f>F14*50%</f>
        <v>9800</v>
      </c>
      <c r="H14" s="37">
        <f>F14*25%</f>
        <v>4900</v>
      </c>
      <c r="I14" s="37">
        <f>F14*25%</f>
        <v>4900</v>
      </c>
      <c r="J14" s="37">
        <f>F14*25%</f>
        <v>4900</v>
      </c>
      <c r="K14" s="38">
        <f>F14*2/12</f>
        <v>3266.6666666666665</v>
      </c>
      <c r="L14" s="37">
        <f>SUM(F14:K14)</f>
        <v>47366.666666666664</v>
      </c>
      <c r="M14" s="56"/>
      <c r="O14" s="20">
        <v>19600</v>
      </c>
    </row>
    <row r="15" spans="1:13" ht="33.75" customHeight="1">
      <c r="A15" s="33"/>
      <c r="B15" s="158" t="s">
        <v>41</v>
      </c>
      <c r="C15" s="159"/>
      <c r="D15" s="66">
        <f>SUM(D16:D19)</f>
        <v>56</v>
      </c>
      <c r="E15" s="66"/>
      <c r="F15" s="66">
        <f aca="true" t="shared" si="1" ref="F15:K15">SUM(F18:F19)</f>
        <v>31850</v>
      </c>
      <c r="G15" s="66">
        <f t="shared" si="1"/>
        <v>15925</v>
      </c>
      <c r="H15" s="66">
        <f t="shared" si="1"/>
        <v>7962.5</v>
      </c>
      <c r="I15" s="66">
        <f t="shared" si="1"/>
        <v>7962.5</v>
      </c>
      <c r="J15" s="66">
        <f t="shared" si="1"/>
        <v>7962.5</v>
      </c>
      <c r="K15" s="66">
        <f t="shared" si="1"/>
        <v>5308.333333333333</v>
      </c>
      <c r="L15" s="67">
        <f>SUM(L16:L19)</f>
        <v>165783.3333333333</v>
      </c>
      <c r="M15" s="56"/>
    </row>
    <row r="16" spans="1:13" ht="33.75" customHeight="1">
      <c r="A16" s="73">
        <v>7</v>
      </c>
      <c r="B16" s="74"/>
      <c r="C16" s="61" t="s">
        <v>3</v>
      </c>
      <c r="D16" s="75">
        <v>16</v>
      </c>
      <c r="E16" s="76">
        <v>1225</v>
      </c>
      <c r="F16" s="77">
        <f>D16*E16</f>
        <v>19600</v>
      </c>
      <c r="G16" s="77">
        <f>F16*50%</f>
        <v>9800</v>
      </c>
      <c r="H16" s="77">
        <f>F16*25%</f>
        <v>4900</v>
      </c>
      <c r="I16" s="77">
        <f>F16*25%</f>
        <v>4900</v>
      </c>
      <c r="J16" s="77">
        <f>F16*25%</f>
        <v>4900</v>
      </c>
      <c r="K16" s="77">
        <f>F16*2/12</f>
        <v>3266.6666666666665</v>
      </c>
      <c r="L16" s="77">
        <f>SUM(F16:K16)</f>
        <v>47366.666666666664</v>
      </c>
      <c r="M16" s="56"/>
    </row>
    <row r="17" spans="1:15" ht="33.75" customHeight="1">
      <c r="A17" s="41">
        <v>8</v>
      </c>
      <c r="B17" s="95" t="s">
        <v>79</v>
      </c>
      <c r="C17" s="102" t="s">
        <v>50</v>
      </c>
      <c r="D17" s="113">
        <v>14</v>
      </c>
      <c r="E17" s="38">
        <v>1225</v>
      </c>
      <c r="F17" s="38">
        <f>D17*E17</f>
        <v>17150</v>
      </c>
      <c r="G17" s="38">
        <f>F17*50%</f>
        <v>8575</v>
      </c>
      <c r="H17" s="38">
        <f>F17*25%</f>
        <v>4287.5</v>
      </c>
      <c r="I17" s="38">
        <f>F17*25%</f>
        <v>4287.5</v>
      </c>
      <c r="J17" s="38">
        <f>F17*25%</f>
        <v>4287.5</v>
      </c>
      <c r="K17" s="38">
        <f>F17*2/12</f>
        <v>2858.3333333333335</v>
      </c>
      <c r="L17" s="38">
        <f>SUM(F17:K17)</f>
        <v>41445.833333333336</v>
      </c>
      <c r="M17" s="56"/>
      <c r="O17" s="20">
        <v>17150</v>
      </c>
    </row>
    <row r="18" spans="1:15" ht="19.5" customHeight="1">
      <c r="A18" s="68">
        <v>9</v>
      </c>
      <c r="B18" s="47" t="s">
        <v>54</v>
      </c>
      <c r="C18" s="42" t="s">
        <v>4</v>
      </c>
      <c r="D18" s="36">
        <v>13</v>
      </c>
      <c r="E18" s="26">
        <v>1225</v>
      </c>
      <c r="F18" s="37">
        <f>D18*E18</f>
        <v>15925</v>
      </c>
      <c r="G18" s="37">
        <f>F18*50%</f>
        <v>7962.5</v>
      </c>
      <c r="H18" s="37">
        <f>F18*25%</f>
        <v>3981.25</v>
      </c>
      <c r="I18" s="37">
        <f>F18*25%</f>
        <v>3981.25</v>
      </c>
      <c r="J18" s="37">
        <f>F18*25%</f>
        <v>3981.25</v>
      </c>
      <c r="K18" s="38">
        <f>F18*2/12</f>
        <v>2654.1666666666665</v>
      </c>
      <c r="L18" s="37">
        <f>SUM(F18:K18)</f>
        <v>38485.416666666664</v>
      </c>
      <c r="M18" s="56"/>
      <c r="O18" s="20">
        <v>15925</v>
      </c>
    </row>
    <row r="19" spans="1:13" ht="17.25" customHeight="1">
      <c r="A19" s="73">
        <v>10</v>
      </c>
      <c r="B19" s="119"/>
      <c r="C19" s="61" t="s">
        <v>4</v>
      </c>
      <c r="D19" s="75">
        <v>13</v>
      </c>
      <c r="E19" s="76">
        <v>1225</v>
      </c>
      <c r="F19" s="77">
        <f>D19*E19</f>
        <v>15925</v>
      </c>
      <c r="G19" s="77">
        <f>F19*50%</f>
        <v>7962.5</v>
      </c>
      <c r="H19" s="77">
        <f>F19*25%</f>
        <v>3981.25</v>
      </c>
      <c r="I19" s="77">
        <f>F19*25%</f>
        <v>3981.25</v>
      </c>
      <c r="J19" s="77">
        <f>F19*25%</f>
        <v>3981.25</v>
      </c>
      <c r="K19" s="77">
        <f>F19*2/12</f>
        <v>2654.1666666666665</v>
      </c>
      <c r="L19" s="77">
        <f>SUM(F19:K19)</f>
        <v>38485.416666666664</v>
      </c>
      <c r="M19" s="56"/>
    </row>
    <row r="20" spans="1:13" ht="42.75" customHeight="1">
      <c r="A20" s="52"/>
      <c r="B20" s="160" t="s">
        <v>36</v>
      </c>
      <c r="C20" s="161"/>
      <c r="D20" s="66">
        <f>SUM(D21:D25)</f>
        <v>75</v>
      </c>
      <c r="E20" s="98"/>
      <c r="F20" s="66">
        <f aca="true" t="shared" si="2" ref="F20:L20">SUM(F21:F25)</f>
        <v>91875</v>
      </c>
      <c r="G20" s="66">
        <f t="shared" si="2"/>
        <v>45937.5</v>
      </c>
      <c r="H20" s="66">
        <f t="shared" si="2"/>
        <v>22968.75</v>
      </c>
      <c r="I20" s="66">
        <f t="shared" si="2"/>
        <v>22968.75</v>
      </c>
      <c r="J20" s="66">
        <f t="shared" si="2"/>
        <v>22968.75</v>
      </c>
      <c r="K20" s="66">
        <f t="shared" si="2"/>
        <v>15312.5</v>
      </c>
      <c r="L20" s="67">
        <f t="shared" si="2"/>
        <v>222031.25</v>
      </c>
      <c r="M20" s="56"/>
    </row>
    <row r="21" spans="1:13" ht="39.75">
      <c r="A21" s="55">
        <v>11</v>
      </c>
      <c r="B21" s="99"/>
      <c r="C21" s="100" t="s">
        <v>31</v>
      </c>
      <c r="D21" s="112">
        <v>18</v>
      </c>
      <c r="E21" s="63">
        <v>1225</v>
      </c>
      <c r="F21" s="63">
        <f>D21*E21</f>
        <v>22050</v>
      </c>
      <c r="G21" s="63">
        <f>F21*50%</f>
        <v>11025</v>
      </c>
      <c r="H21" s="63">
        <f>F21*25%</f>
        <v>5512.5</v>
      </c>
      <c r="I21" s="63">
        <f>F21*25%</f>
        <v>5512.5</v>
      </c>
      <c r="J21" s="63">
        <f>F21*25%</f>
        <v>5512.5</v>
      </c>
      <c r="K21" s="63">
        <f>F21*2/12</f>
        <v>3675</v>
      </c>
      <c r="L21" s="63">
        <f>SUM(F21:K21)</f>
        <v>53287.5</v>
      </c>
      <c r="M21" s="56"/>
    </row>
    <row r="22" spans="1:15" ht="16.5">
      <c r="A22" s="41">
        <v>12</v>
      </c>
      <c r="B22" s="101" t="s">
        <v>55</v>
      </c>
      <c r="C22" s="102" t="s">
        <v>3</v>
      </c>
      <c r="D22" s="113">
        <v>16</v>
      </c>
      <c r="E22" s="38">
        <v>1225</v>
      </c>
      <c r="F22" s="38">
        <f>D22*E22</f>
        <v>19600</v>
      </c>
      <c r="G22" s="38">
        <f>F22*50%</f>
        <v>9800</v>
      </c>
      <c r="H22" s="38">
        <f>F22*25%</f>
        <v>4900</v>
      </c>
      <c r="I22" s="38">
        <f>F22*25%</f>
        <v>4900</v>
      </c>
      <c r="J22" s="38">
        <f>F22*25%</f>
        <v>4900</v>
      </c>
      <c r="K22" s="38">
        <f>F22*2/12</f>
        <v>3266.6666666666665</v>
      </c>
      <c r="L22" s="38">
        <f>SUM(F22:K22)</f>
        <v>47366.666666666664</v>
      </c>
      <c r="M22" s="56"/>
      <c r="O22" s="20">
        <v>19600</v>
      </c>
    </row>
    <row r="23" spans="1:15" ht="16.5">
      <c r="A23" s="68">
        <v>13</v>
      </c>
      <c r="B23" s="103" t="s">
        <v>56</v>
      </c>
      <c r="C23" s="104" t="s">
        <v>50</v>
      </c>
      <c r="D23" s="114">
        <v>14</v>
      </c>
      <c r="E23" s="37">
        <v>1225</v>
      </c>
      <c r="F23" s="37">
        <f>D23*E23</f>
        <v>17150</v>
      </c>
      <c r="G23" s="37">
        <f>F23*50%</f>
        <v>8575</v>
      </c>
      <c r="H23" s="37">
        <f>F23*25%</f>
        <v>4287.5</v>
      </c>
      <c r="I23" s="37">
        <f>F23*25%</f>
        <v>4287.5</v>
      </c>
      <c r="J23" s="37">
        <f>F23*25%</f>
        <v>4287.5</v>
      </c>
      <c r="K23" s="38">
        <f>F23*2/12</f>
        <v>2858.3333333333335</v>
      </c>
      <c r="L23" s="37">
        <f>SUM(F23:K23)</f>
        <v>41445.833333333336</v>
      </c>
      <c r="M23" s="56"/>
      <c r="O23" s="20">
        <v>17150</v>
      </c>
    </row>
    <row r="24" spans="1:15" ht="16.5">
      <c r="A24" s="68">
        <v>14</v>
      </c>
      <c r="B24" s="103" t="s">
        <v>58</v>
      </c>
      <c r="C24" s="104" t="s">
        <v>50</v>
      </c>
      <c r="D24" s="114">
        <v>14</v>
      </c>
      <c r="E24" s="37">
        <v>1225</v>
      </c>
      <c r="F24" s="37">
        <f>D24*E24</f>
        <v>17150</v>
      </c>
      <c r="G24" s="37">
        <f>F24*50%</f>
        <v>8575</v>
      </c>
      <c r="H24" s="37">
        <f>F24*25%</f>
        <v>4287.5</v>
      </c>
      <c r="I24" s="37">
        <f>F24*25%</f>
        <v>4287.5</v>
      </c>
      <c r="J24" s="37">
        <f>F24*25%</f>
        <v>4287.5</v>
      </c>
      <c r="K24" s="38">
        <f>F24*2/12</f>
        <v>2858.3333333333335</v>
      </c>
      <c r="L24" s="37">
        <f>SUM(F24:K24)</f>
        <v>41445.833333333336</v>
      </c>
      <c r="M24" s="56"/>
      <c r="O24" s="20">
        <v>17150</v>
      </c>
    </row>
    <row r="25" spans="1:15" ht="16.5">
      <c r="A25" s="68">
        <v>15</v>
      </c>
      <c r="B25" s="103" t="s">
        <v>57</v>
      </c>
      <c r="C25" s="102" t="s">
        <v>40</v>
      </c>
      <c r="D25" s="114">
        <v>13</v>
      </c>
      <c r="E25" s="37">
        <v>1225</v>
      </c>
      <c r="F25" s="37">
        <f>D25*E25</f>
        <v>15925</v>
      </c>
      <c r="G25" s="37">
        <f>F25*50%</f>
        <v>7962.5</v>
      </c>
      <c r="H25" s="37">
        <f>F25*25%</f>
        <v>3981.25</v>
      </c>
      <c r="I25" s="37">
        <f>F25*25%</f>
        <v>3981.25</v>
      </c>
      <c r="J25" s="37">
        <f>F25*25%</f>
        <v>3981.25</v>
      </c>
      <c r="K25" s="38">
        <f>F25*2/12</f>
        <v>2654.1666666666665</v>
      </c>
      <c r="L25" s="37">
        <f>SUM(F25:K25)</f>
        <v>38485.416666666664</v>
      </c>
      <c r="M25" s="56"/>
      <c r="O25" s="20">
        <v>15925</v>
      </c>
    </row>
    <row r="26" spans="1:13" ht="48.75" customHeight="1">
      <c r="A26" s="4"/>
      <c r="B26" s="162" t="s">
        <v>42</v>
      </c>
      <c r="C26" s="163"/>
      <c r="D26" s="65">
        <f>SUM(D27:D31)</f>
        <v>72</v>
      </c>
      <c r="E26" s="65"/>
      <c r="F26" s="66">
        <f aca="true" t="shared" si="3" ref="F26:L26">SUM(F27:F31)</f>
        <v>88200</v>
      </c>
      <c r="G26" s="66">
        <f t="shared" si="3"/>
        <v>44100</v>
      </c>
      <c r="H26" s="66">
        <f t="shared" si="3"/>
        <v>22050</v>
      </c>
      <c r="I26" s="66">
        <f t="shared" si="3"/>
        <v>22050</v>
      </c>
      <c r="J26" s="66">
        <f t="shared" si="3"/>
        <v>22050</v>
      </c>
      <c r="K26" s="66">
        <f t="shared" si="3"/>
        <v>14700</v>
      </c>
      <c r="L26" s="67">
        <f t="shared" si="3"/>
        <v>213150</v>
      </c>
      <c r="M26" s="56"/>
    </row>
    <row r="27" spans="1:13" ht="41.25" customHeight="1">
      <c r="A27" s="62">
        <v>16</v>
      </c>
      <c r="B27" s="78"/>
      <c r="C27" s="79" t="s">
        <v>14</v>
      </c>
      <c r="D27" s="71">
        <v>18</v>
      </c>
      <c r="E27" s="63">
        <v>1225</v>
      </c>
      <c r="F27" s="63">
        <f>D27*E27</f>
        <v>22050</v>
      </c>
      <c r="G27" s="63">
        <f>F27*50%</f>
        <v>11025</v>
      </c>
      <c r="H27" s="63">
        <f>F27*25%</f>
        <v>5512.5</v>
      </c>
      <c r="I27" s="63">
        <f>F27*25%</f>
        <v>5512.5</v>
      </c>
      <c r="J27" s="63">
        <f>F27*25%</f>
        <v>5512.5</v>
      </c>
      <c r="K27" s="77">
        <f>F27*2/12</f>
        <v>3675</v>
      </c>
      <c r="L27" s="63">
        <f>SUM(F27:K27)</f>
        <v>53287.5</v>
      </c>
      <c r="M27" s="56"/>
    </row>
    <row r="28" spans="1:15" ht="20.25" customHeight="1">
      <c r="A28" s="33">
        <v>17</v>
      </c>
      <c r="B28" s="57" t="s">
        <v>59</v>
      </c>
      <c r="C28" s="80" t="s">
        <v>50</v>
      </c>
      <c r="D28" s="36">
        <v>14</v>
      </c>
      <c r="E28" s="37">
        <v>1225</v>
      </c>
      <c r="F28" s="37">
        <f>D28*E28</f>
        <v>17150</v>
      </c>
      <c r="G28" s="37">
        <f>F28*50%</f>
        <v>8575</v>
      </c>
      <c r="H28" s="37">
        <f>F28*25%</f>
        <v>4287.5</v>
      </c>
      <c r="I28" s="37">
        <f>F28*25%</f>
        <v>4287.5</v>
      </c>
      <c r="J28" s="37">
        <f>F28*25%</f>
        <v>4287.5</v>
      </c>
      <c r="K28" s="38">
        <f>F28*2/12</f>
        <v>2858.3333333333335</v>
      </c>
      <c r="L28" s="37">
        <f>SUM(F28:K28)</f>
        <v>41445.833333333336</v>
      </c>
      <c r="M28" s="56"/>
      <c r="O28" s="20">
        <v>17150</v>
      </c>
    </row>
    <row r="29" spans="1:15" ht="18" customHeight="1">
      <c r="A29" s="60">
        <v>18</v>
      </c>
      <c r="B29" s="57" t="s">
        <v>60</v>
      </c>
      <c r="C29" s="80" t="s">
        <v>50</v>
      </c>
      <c r="D29" s="43">
        <v>14</v>
      </c>
      <c r="E29" s="37">
        <v>1225</v>
      </c>
      <c r="F29" s="38">
        <f>D29*E29</f>
        <v>17150</v>
      </c>
      <c r="G29" s="38">
        <f>F29*50%</f>
        <v>8575</v>
      </c>
      <c r="H29" s="38">
        <f>F29*25%</f>
        <v>4287.5</v>
      </c>
      <c r="I29" s="38">
        <f>F29*25%</f>
        <v>4287.5</v>
      </c>
      <c r="J29" s="38">
        <f>F29*25%</f>
        <v>4287.5</v>
      </c>
      <c r="K29" s="38">
        <f>F29*2/12</f>
        <v>2858.3333333333335</v>
      </c>
      <c r="L29" s="38">
        <f>SUM(F29:K29)</f>
        <v>41445.833333333336</v>
      </c>
      <c r="M29" s="56"/>
      <c r="O29" s="20">
        <v>17150</v>
      </c>
    </row>
    <row r="30" spans="1:15" ht="18" customHeight="1">
      <c r="A30" s="60">
        <v>19</v>
      </c>
      <c r="B30" s="57" t="s">
        <v>61</v>
      </c>
      <c r="C30" s="80" t="s">
        <v>4</v>
      </c>
      <c r="D30" s="36">
        <v>13</v>
      </c>
      <c r="E30" s="37">
        <v>1225</v>
      </c>
      <c r="F30" s="37">
        <f>D30*E30</f>
        <v>15925</v>
      </c>
      <c r="G30" s="37">
        <f>F30*50%</f>
        <v>7962.5</v>
      </c>
      <c r="H30" s="37">
        <f>F30*25%</f>
        <v>3981.25</v>
      </c>
      <c r="I30" s="37">
        <f>F30*25%</f>
        <v>3981.25</v>
      </c>
      <c r="J30" s="37">
        <f>F30*25%</f>
        <v>3981.25</v>
      </c>
      <c r="K30" s="38">
        <f>F30*2/12</f>
        <v>2654.1666666666665</v>
      </c>
      <c r="L30" s="37">
        <f>SUM(F30:K30)</f>
        <v>38485.416666666664</v>
      </c>
      <c r="M30" s="56"/>
      <c r="O30" s="20">
        <v>15925</v>
      </c>
    </row>
    <row r="31" spans="1:15" ht="18.75" customHeight="1">
      <c r="A31" s="33">
        <v>20</v>
      </c>
      <c r="B31" s="57" t="s">
        <v>62</v>
      </c>
      <c r="C31" s="80" t="s">
        <v>4</v>
      </c>
      <c r="D31" s="36">
        <v>13</v>
      </c>
      <c r="E31" s="37">
        <v>1225</v>
      </c>
      <c r="F31" s="37">
        <f>D31*E31</f>
        <v>15925</v>
      </c>
      <c r="G31" s="37">
        <f>F31*50%</f>
        <v>7962.5</v>
      </c>
      <c r="H31" s="37">
        <f>F31*25%</f>
        <v>3981.25</v>
      </c>
      <c r="I31" s="37">
        <f>F31*25%</f>
        <v>3981.25</v>
      </c>
      <c r="J31" s="37">
        <f>F31*25%</f>
        <v>3981.25</v>
      </c>
      <c r="K31" s="38">
        <f>F31*2/12</f>
        <v>2654.1666666666665</v>
      </c>
      <c r="L31" s="37">
        <f>SUM(F31:K31)</f>
        <v>38485.416666666664</v>
      </c>
      <c r="M31" s="56"/>
      <c r="O31" s="20">
        <v>15925</v>
      </c>
    </row>
    <row r="32" spans="1:13" ht="31.5" customHeight="1">
      <c r="A32" s="41"/>
      <c r="B32" s="152" t="s">
        <v>37</v>
      </c>
      <c r="C32" s="153"/>
      <c r="D32" s="58">
        <f>D33+D34+D35+D36+D37</f>
        <v>48</v>
      </c>
      <c r="E32" s="105"/>
      <c r="F32" s="105">
        <f aca="true" t="shared" si="4" ref="F32:L32">F33+F34+F35+F36+F37+F38</f>
        <v>68496.8</v>
      </c>
      <c r="G32" s="105">
        <f t="shared" si="4"/>
        <v>68496.8</v>
      </c>
      <c r="H32" s="105">
        <f t="shared" si="4"/>
        <v>14700</v>
      </c>
      <c r="I32" s="105">
        <f t="shared" si="4"/>
        <v>14700</v>
      </c>
      <c r="J32" s="105">
        <f t="shared" si="4"/>
        <v>0</v>
      </c>
      <c r="K32" s="105">
        <f t="shared" si="4"/>
        <v>0</v>
      </c>
      <c r="L32" s="105">
        <f t="shared" si="4"/>
        <v>166393.6</v>
      </c>
      <c r="M32" s="56"/>
    </row>
    <row r="33" spans="1:15" ht="16.5">
      <c r="A33" s="4">
        <v>21</v>
      </c>
      <c r="B33" s="4" t="s">
        <v>63</v>
      </c>
      <c r="C33" s="50" t="s">
        <v>43</v>
      </c>
      <c r="D33" s="1">
        <v>10</v>
      </c>
      <c r="E33" s="37">
        <v>1225</v>
      </c>
      <c r="F33" s="2">
        <f aca="true" t="shared" si="5" ref="F33:F38">D33*E33</f>
        <v>12250</v>
      </c>
      <c r="G33" s="38">
        <f aca="true" t="shared" si="6" ref="G33:G38">F33*100%</f>
        <v>12250</v>
      </c>
      <c r="H33" s="18">
        <f>F33*25%</f>
        <v>3062.5</v>
      </c>
      <c r="I33" s="18">
        <f>F33*25%</f>
        <v>3062.5</v>
      </c>
      <c r="J33" s="2"/>
      <c r="K33" s="2"/>
      <c r="L33" s="2">
        <f aca="true" t="shared" si="7" ref="L33:L38">SUM(F33:K33)</f>
        <v>30625</v>
      </c>
      <c r="M33" s="56"/>
      <c r="O33" s="20">
        <v>12250</v>
      </c>
    </row>
    <row r="34" spans="1:15" ht="27">
      <c r="A34" s="4">
        <v>22</v>
      </c>
      <c r="B34" s="4" t="s">
        <v>64</v>
      </c>
      <c r="C34" s="50" t="s">
        <v>44</v>
      </c>
      <c r="D34" s="1">
        <v>10</v>
      </c>
      <c r="E34" s="37">
        <v>1225</v>
      </c>
      <c r="F34" s="2">
        <f t="shared" si="5"/>
        <v>12250</v>
      </c>
      <c r="G34" s="38">
        <f t="shared" si="6"/>
        <v>12250</v>
      </c>
      <c r="H34" s="18">
        <f>F34*25%</f>
        <v>3062.5</v>
      </c>
      <c r="I34" s="18">
        <f>F34*25%</f>
        <v>3062.5</v>
      </c>
      <c r="J34" s="2"/>
      <c r="K34" s="2"/>
      <c r="L34" s="2">
        <f t="shared" si="7"/>
        <v>30625</v>
      </c>
      <c r="M34" s="56"/>
      <c r="O34" s="20">
        <v>12250</v>
      </c>
    </row>
    <row r="35" spans="1:13" ht="16.5">
      <c r="A35" s="55">
        <v>23</v>
      </c>
      <c r="B35" s="4" t="s">
        <v>81</v>
      </c>
      <c r="C35" s="90" t="s">
        <v>45</v>
      </c>
      <c r="D35" s="91">
        <v>9</v>
      </c>
      <c r="E35" s="94">
        <v>1225</v>
      </c>
      <c r="F35" s="93">
        <f t="shared" si="5"/>
        <v>11025</v>
      </c>
      <c r="G35" s="94">
        <f t="shared" si="6"/>
        <v>11025</v>
      </c>
      <c r="H35" s="93">
        <f>F35*25%</f>
        <v>2756.25</v>
      </c>
      <c r="I35" s="93">
        <f>F35*25%</f>
        <v>2756.25</v>
      </c>
      <c r="J35" s="93"/>
      <c r="K35" s="93"/>
      <c r="L35" s="93">
        <f t="shared" si="7"/>
        <v>27562.5</v>
      </c>
      <c r="M35" s="56"/>
    </row>
    <row r="36" spans="1:13" ht="16.5">
      <c r="A36" s="81">
        <v>24</v>
      </c>
      <c r="B36" s="81" t="s">
        <v>65</v>
      </c>
      <c r="C36" s="82" t="s">
        <v>46</v>
      </c>
      <c r="D36" s="83">
        <v>9</v>
      </c>
      <c r="E36" s="77">
        <v>1225</v>
      </c>
      <c r="F36" s="84">
        <f t="shared" si="5"/>
        <v>11025</v>
      </c>
      <c r="G36" s="77">
        <f t="shared" si="6"/>
        <v>11025</v>
      </c>
      <c r="H36" s="84">
        <f>F36*25%</f>
        <v>2756.25</v>
      </c>
      <c r="I36" s="84">
        <f>F36*25%</f>
        <v>2756.25</v>
      </c>
      <c r="J36" s="84"/>
      <c r="K36" s="84"/>
      <c r="L36" s="84">
        <f t="shared" si="7"/>
        <v>27562.5</v>
      </c>
      <c r="M36" s="56"/>
    </row>
    <row r="37" spans="1:15" ht="16.5">
      <c r="A37" s="4">
        <v>25</v>
      </c>
      <c r="B37" s="46" t="s">
        <v>67</v>
      </c>
      <c r="C37" s="90" t="s">
        <v>46</v>
      </c>
      <c r="D37" s="91">
        <v>10</v>
      </c>
      <c r="E37" s="93">
        <v>1225</v>
      </c>
      <c r="F37" s="93">
        <f t="shared" si="5"/>
        <v>12250</v>
      </c>
      <c r="G37" s="93">
        <f t="shared" si="6"/>
        <v>12250</v>
      </c>
      <c r="H37" s="93">
        <f>F37*25%</f>
        <v>3062.5</v>
      </c>
      <c r="I37" s="93">
        <f>F37*25%</f>
        <v>3062.5</v>
      </c>
      <c r="J37" s="93"/>
      <c r="K37" s="94"/>
      <c r="L37" s="18">
        <f t="shared" si="7"/>
        <v>30625</v>
      </c>
      <c r="M37" s="56"/>
      <c r="O37" s="20">
        <v>12250</v>
      </c>
    </row>
    <row r="38" spans="1:15" ht="18.75" customHeight="1">
      <c r="A38" s="4">
        <v>26</v>
      </c>
      <c r="B38" s="46" t="s">
        <v>66</v>
      </c>
      <c r="C38" s="1" t="s">
        <v>27</v>
      </c>
      <c r="D38" s="89">
        <v>1.15</v>
      </c>
      <c r="E38" s="2">
        <v>8432</v>
      </c>
      <c r="F38" s="2">
        <f t="shared" si="5"/>
        <v>9696.8</v>
      </c>
      <c r="G38" s="18">
        <f t="shared" si="6"/>
        <v>9696.8</v>
      </c>
      <c r="H38" s="2"/>
      <c r="I38" s="2"/>
      <c r="J38" s="2"/>
      <c r="K38" s="38"/>
      <c r="L38" s="18">
        <f t="shared" si="7"/>
        <v>19393.6</v>
      </c>
      <c r="M38" s="56"/>
      <c r="O38" s="20">
        <v>9697</v>
      </c>
    </row>
    <row r="39" spans="1:13" ht="27" customHeight="1">
      <c r="A39" s="33"/>
      <c r="B39" s="154" t="s">
        <v>47</v>
      </c>
      <c r="C39" s="155"/>
      <c r="D39" s="85">
        <f>SUM(D40:D41)</f>
        <v>29</v>
      </c>
      <c r="E39" s="115"/>
      <c r="F39" s="48">
        <f aca="true" t="shared" si="8" ref="F39:K39">SUM(F40:F41)</f>
        <v>35525</v>
      </c>
      <c r="G39" s="48">
        <f t="shared" si="8"/>
        <v>17762.5</v>
      </c>
      <c r="H39" s="48">
        <f t="shared" si="8"/>
        <v>8881.25</v>
      </c>
      <c r="I39" s="48">
        <f t="shared" si="8"/>
        <v>8881.25</v>
      </c>
      <c r="J39" s="48">
        <f t="shared" si="8"/>
        <v>8881.25</v>
      </c>
      <c r="K39" s="48">
        <f t="shared" si="8"/>
        <v>5920.833333333333</v>
      </c>
      <c r="L39" s="48">
        <f>SUM(L40:L41)</f>
        <v>85852.08333333333</v>
      </c>
      <c r="M39" s="56"/>
    </row>
    <row r="40" spans="1:15" ht="16.5">
      <c r="A40" s="33">
        <v>27</v>
      </c>
      <c r="B40" s="51" t="s">
        <v>70</v>
      </c>
      <c r="C40" s="45" t="s">
        <v>32</v>
      </c>
      <c r="D40" s="36">
        <v>16</v>
      </c>
      <c r="E40" s="37">
        <v>1225</v>
      </c>
      <c r="F40" s="37">
        <f>D40*E40</f>
        <v>19600</v>
      </c>
      <c r="G40" s="37">
        <f>F40*50%</f>
        <v>9800</v>
      </c>
      <c r="H40" s="37">
        <f>F40*25%</f>
        <v>4900</v>
      </c>
      <c r="I40" s="37">
        <f>F40*25%</f>
        <v>4900</v>
      </c>
      <c r="J40" s="37">
        <f>F40*25%</f>
        <v>4900</v>
      </c>
      <c r="K40" s="38">
        <f>F40*2/12</f>
        <v>3266.6666666666665</v>
      </c>
      <c r="L40" s="37">
        <f>SUM(F40:K40)</f>
        <v>47366.666666666664</v>
      </c>
      <c r="M40" s="56"/>
      <c r="O40" s="20">
        <v>19600</v>
      </c>
    </row>
    <row r="41" spans="1:15" ht="16.5">
      <c r="A41" s="33">
        <v>28</v>
      </c>
      <c r="B41" s="51" t="s">
        <v>80</v>
      </c>
      <c r="C41" s="42" t="s">
        <v>4</v>
      </c>
      <c r="D41" s="36">
        <v>13</v>
      </c>
      <c r="E41" s="37">
        <v>1225</v>
      </c>
      <c r="F41" s="37">
        <f>D41*E41</f>
        <v>15925</v>
      </c>
      <c r="G41" s="37">
        <f>F41*50%</f>
        <v>7962.5</v>
      </c>
      <c r="H41" s="37">
        <f>F41*25%</f>
        <v>3981.25</v>
      </c>
      <c r="I41" s="37">
        <f>F41*25%</f>
        <v>3981.25</v>
      </c>
      <c r="J41" s="37">
        <f>F41*25%</f>
        <v>3981.25</v>
      </c>
      <c r="K41" s="38">
        <f>F41*2/12</f>
        <v>2654.1666666666665</v>
      </c>
      <c r="L41" s="37">
        <f>SUM(F41:K41)</f>
        <v>38485.416666666664</v>
      </c>
      <c r="M41" s="56"/>
      <c r="O41" s="20">
        <v>15925</v>
      </c>
    </row>
    <row r="42" ht="16.5">
      <c r="E42" s="20">
        <v>0</v>
      </c>
    </row>
    <row r="43" ht="16.5">
      <c r="O43" s="20">
        <f>SUM(O7:O41)</f>
        <v>372297</v>
      </c>
    </row>
  </sheetData>
  <sheetProtection/>
  <mergeCells count="16">
    <mergeCell ref="B32:C32"/>
    <mergeCell ref="B39:C39"/>
    <mergeCell ref="D4:E4"/>
    <mergeCell ref="F4:G4"/>
    <mergeCell ref="H4:L4"/>
    <mergeCell ref="B11:C11"/>
    <mergeCell ref="B15:C15"/>
    <mergeCell ref="B20:C20"/>
    <mergeCell ref="B26:C26"/>
    <mergeCell ref="C1:G1"/>
    <mergeCell ref="I1:L1"/>
    <mergeCell ref="C2:G2"/>
    <mergeCell ref="B3:C3"/>
    <mergeCell ref="D3:E3"/>
    <mergeCell ref="F3:G3"/>
    <mergeCell ref="I3:J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.75390625" style="20" customWidth="1"/>
    <col min="2" max="2" width="20.00390625" style="20" customWidth="1"/>
    <col min="3" max="3" width="29.875" style="20" customWidth="1"/>
    <col min="4" max="4" width="6.875" style="20" customWidth="1"/>
    <col min="5" max="5" width="6.75390625" style="20" customWidth="1"/>
    <col min="6" max="6" width="8.25390625" style="20" customWidth="1"/>
    <col min="7" max="7" width="8.375" style="20" customWidth="1"/>
    <col min="8" max="8" width="9.25390625" style="20" customWidth="1"/>
    <col min="9" max="9" width="8.125" style="20" customWidth="1"/>
    <col min="10" max="10" width="9.125" style="20" customWidth="1"/>
    <col min="11" max="11" width="10.625" style="20" bestFit="1" customWidth="1"/>
    <col min="12" max="16384" width="9.125" style="20" customWidth="1"/>
  </cols>
  <sheetData>
    <row r="1" spans="1:12" ht="33.75" customHeight="1">
      <c r="A1" s="86"/>
      <c r="B1" s="86"/>
      <c r="C1" s="144" t="s">
        <v>25</v>
      </c>
      <c r="D1" s="144"/>
      <c r="E1" s="144"/>
      <c r="F1" s="144"/>
      <c r="G1" s="144"/>
      <c r="H1" s="86"/>
      <c r="I1" s="151" t="s">
        <v>20</v>
      </c>
      <c r="J1" s="151"/>
      <c r="K1" s="21"/>
      <c r="L1" s="21"/>
    </row>
    <row r="2" spans="1:12" ht="15" customHeight="1">
      <c r="A2" s="86"/>
      <c r="B2" s="86"/>
      <c r="C2" s="146" t="s">
        <v>16</v>
      </c>
      <c r="D2" s="146"/>
      <c r="E2" s="146"/>
      <c r="F2" s="146"/>
      <c r="G2" s="146"/>
      <c r="H2" s="156" t="s">
        <v>71</v>
      </c>
      <c r="I2" s="157"/>
      <c r="J2" s="157"/>
      <c r="K2" s="157"/>
      <c r="L2" s="157"/>
    </row>
    <row r="3" spans="1:12" ht="24" customHeight="1">
      <c r="A3" s="86"/>
      <c r="B3" s="147" t="s">
        <v>17</v>
      </c>
      <c r="C3" s="147"/>
      <c r="D3" s="148" t="s">
        <v>18</v>
      </c>
      <c r="E3" s="148"/>
      <c r="F3" s="149" t="s">
        <v>19</v>
      </c>
      <c r="G3" s="150"/>
      <c r="H3" s="87"/>
      <c r="K3" s="86"/>
      <c r="L3" s="86"/>
    </row>
    <row r="4" spans="1:7" ht="15" customHeight="1">
      <c r="A4" s="86"/>
      <c r="B4" s="86"/>
      <c r="C4" s="22"/>
      <c r="D4" s="148">
        <v>1</v>
      </c>
      <c r="E4" s="148"/>
      <c r="F4" s="148" t="s">
        <v>72</v>
      </c>
      <c r="G4" s="148"/>
    </row>
    <row r="5" spans="1:12" ht="16.5">
      <c r="A5" s="86"/>
      <c r="B5" s="88" t="s">
        <v>48</v>
      </c>
      <c r="C5" s="22"/>
      <c r="D5" s="22"/>
      <c r="E5" s="22"/>
      <c r="F5" s="22"/>
      <c r="G5" s="22"/>
      <c r="H5" s="86"/>
      <c r="I5" s="21"/>
      <c r="J5" s="21"/>
      <c r="K5" s="21"/>
      <c r="L5" s="86"/>
    </row>
    <row r="6" spans="1:13" ht="52.5">
      <c r="A6" s="23" t="s">
        <v>26</v>
      </c>
      <c r="B6" s="24" t="s">
        <v>21</v>
      </c>
      <c r="C6" s="25" t="s">
        <v>22</v>
      </c>
      <c r="D6" s="44" t="s">
        <v>30</v>
      </c>
      <c r="E6" s="44" t="s">
        <v>28</v>
      </c>
      <c r="F6" s="27" t="s">
        <v>0</v>
      </c>
      <c r="G6" s="28" t="s">
        <v>29</v>
      </c>
      <c r="H6" s="28" t="s">
        <v>7</v>
      </c>
      <c r="I6" s="28" t="s">
        <v>5</v>
      </c>
      <c r="J6" s="28" t="s">
        <v>13</v>
      </c>
      <c r="K6" s="28" t="s">
        <v>33</v>
      </c>
      <c r="L6" s="27" t="s">
        <v>1</v>
      </c>
      <c r="M6" s="64"/>
    </row>
    <row r="7" spans="1:13" ht="16.5">
      <c r="A7" s="33">
        <v>1</v>
      </c>
      <c r="B7" s="34"/>
      <c r="C7" s="30" t="s">
        <v>10</v>
      </c>
      <c r="D7" s="106">
        <v>25</v>
      </c>
      <c r="E7" s="31">
        <v>1225</v>
      </c>
      <c r="F7" s="32">
        <f>D7*E7</f>
        <v>30625</v>
      </c>
      <c r="G7" s="32">
        <f>F7*50%</f>
        <v>15312.5</v>
      </c>
      <c r="H7" s="32">
        <f>F7*25%</f>
        <v>7656.25</v>
      </c>
      <c r="I7" s="32">
        <f>F7*25%</f>
        <v>7656.25</v>
      </c>
      <c r="J7" s="32">
        <f>F7*25%</f>
        <v>7656.25</v>
      </c>
      <c r="K7" s="32">
        <f>F7*2/12</f>
        <v>5104.166666666667</v>
      </c>
      <c r="L7" s="32">
        <f>SUM(F7:K7)</f>
        <v>74010.41666666667</v>
      </c>
      <c r="M7" s="56"/>
    </row>
    <row r="8" spans="1:13" ht="24.75" customHeight="1">
      <c r="A8" s="33"/>
      <c r="B8" s="29" t="s">
        <v>9</v>
      </c>
      <c r="C8" s="30"/>
      <c r="D8" s="36"/>
      <c r="E8" s="26"/>
      <c r="F8" s="32">
        <f>SUM(F9:F37)</f>
        <v>747146.8</v>
      </c>
      <c r="G8" s="32">
        <f>SUM(G9:G37)</f>
        <v>437221.8</v>
      </c>
      <c r="H8" s="32">
        <f>SUM(H9:H27)</f>
        <v>138425</v>
      </c>
      <c r="I8" s="32">
        <f>SUM(I9:I27)</f>
        <v>138425</v>
      </c>
      <c r="J8" s="32">
        <f>SUM(J9:J27)</f>
        <v>138425</v>
      </c>
      <c r="K8" s="32">
        <f>SUM(K9:K27)</f>
        <v>92283.33333333333</v>
      </c>
      <c r="L8" s="32">
        <f>SUM(L9,L10,L11,L15,L20,L26,L32)</f>
        <v>1048597.7666666666</v>
      </c>
      <c r="M8" s="56"/>
    </row>
    <row r="9" spans="1:13" ht="16.5">
      <c r="A9" s="33">
        <v>2</v>
      </c>
      <c r="B9" s="39"/>
      <c r="C9" s="35" t="s">
        <v>11</v>
      </c>
      <c r="D9" s="36">
        <v>21</v>
      </c>
      <c r="E9" s="26">
        <v>1225</v>
      </c>
      <c r="F9" s="37">
        <f>D9*E9</f>
        <v>25725</v>
      </c>
      <c r="G9" s="37">
        <f>F9*50%</f>
        <v>12862.5</v>
      </c>
      <c r="H9" s="37">
        <f>F9*25%</f>
        <v>6431.25</v>
      </c>
      <c r="I9" s="37">
        <f>F9*25%</f>
        <v>6431.25</v>
      </c>
      <c r="J9" s="37">
        <f>F9*25%</f>
        <v>6431.25</v>
      </c>
      <c r="K9" s="38">
        <f>F9*2/12</f>
        <v>4287.5</v>
      </c>
      <c r="L9" s="37">
        <f>SUM(F9:K9)</f>
        <v>62168.75</v>
      </c>
      <c r="M9" s="56"/>
    </row>
    <row r="10" spans="1:13" ht="16.5">
      <c r="A10" s="62">
        <v>3</v>
      </c>
      <c r="B10" s="96"/>
      <c r="C10" s="97" t="s">
        <v>11</v>
      </c>
      <c r="D10" s="71">
        <v>21</v>
      </c>
      <c r="E10" s="72">
        <v>1225</v>
      </c>
      <c r="F10" s="63">
        <f>D10*E10</f>
        <v>25725</v>
      </c>
      <c r="G10" s="63">
        <f>F10*50%</f>
        <v>12862.5</v>
      </c>
      <c r="H10" s="63">
        <f>F10*25%</f>
        <v>6431.25</v>
      </c>
      <c r="I10" s="63">
        <f>F10*25%</f>
        <v>6431.25</v>
      </c>
      <c r="J10" s="63">
        <f>F10*25%</f>
        <v>6431.25</v>
      </c>
      <c r="K10" s="77">
        <f>F10*2/12</f>
        <v>4287.5</v>
      </c>
      <c r="L10" s="63">
        <f>SUM(F10:K10)</f>
        <v>62168.75</v>
      </c>
      <c r="M10" s="56"/>
    </row>
    <row r="11" spans="1:13" ht="46.5" customHeight="1">
      <c r="A11" s="33"/>
      <c r="B11" s="158" t="s">
        <v>35</v>
      </c>
      <c r="C11" s="159"/>
      <c r="D11" s="65">
        <f aca="true" t="shared" si="0" ref="D11:K11">SUM(D12:D14)</f>
        <v>53</v>
      </c>
      <c r="E11" s="65"/>
      <c r="F11" s="66">
        <f>SUM(F12:F14)</f>
        <v>64925</v>
      </c>
      <c r="G11" s="65">
        <f t="shared" si="0"/>
        <v>32462.5</v>
      </c>
      <c r="H11" s="65">
        <f t="shared" si="0"/>
        <v>16231.25</v>
      </c>
      <c r="I11" s="65">
        <f t="shared" si="0"/>
        <v>16231.25</v>
      </c>
      <c r="J11" s="65">
        <f t="shared" si="0"/>
        <v>16231.25</v>
      </c>
      <c r="K11" s="66">
        <f t="shared" si="0"/>
        <v>10820.833333333332</v>
      </c>
      <c r="L11" s="67">
        <f>SUM(L12:L14)</f>
        <v>156902.0833333333</v>
      </c>
      <c r="M11" s="56"/>
    </row>
    <row r="12" spans="1:13" ht="16.5">
      <c r="A12" s="33">
        <v>4</v>
      </c>
      <c r="B12" s="39"/>
      <c r="C12" s="40" t="s">
        <v>12</v>
      </c>
      <c r="D12" s="36">
        <v>21</v>
      </c>
      <c r="E12" s="26">
        <v>1225</v>
      </c>
      <c r="F12" s="37">
        <f>D12*E12</f>
        <v>25725</v>
      </c>
      <c r="G12" s="37">
        <f>F12*50%</f>
        <v>12862.5</v>
      </c>
      <c r="H12" s="37">
        <f>F12*25%</f>
        <v>6431.25</v>
      </c>
      <c r="I12" s="37">
        <f>F12*25%</f>
        <v>6431.25</v>
      </c>
      <c r="J12" s="37">
        <f>F12*25%</f>
        <v>6431.25</v>
      </c>
      <c r="K12" s="38">
        <f>F12*2/12</f>
        <v>4287.5</v>
      </c>
      <c r="L12" s="37">
        <f>SUM(F12:K12)</f>
        <v>62168.75</v>
      </c>
      <c r="M12" s="56"/>
    </row>
    <row r="13" spans="1:13" ht="16.5">
      <c r="A13" s="33">
        <v>5</v>
      </c>
      <c r="B13" s="39"/>
      <c r="C13" s="42" t="s">
        <v>3</v>
      </c>
      <c r="D13" s="36">
        <v>16</v>
      </c>
      <c r="E13" s="26">
        <v>1225</v>
      </c>
      <c r="F13" s="37">
        <f>D13*E13</f>
        <v>19600</v>
      </c>
      <c r="G13" s="37">
        <f>F13*50%</f>
        <v>9800</v>
      </c>
      <c r="H13" s="37">
        <f>F13*25%</f>
        <v>4900</v>
      </c>
      <c r="I13" s="37">
        <f>F13*25%</f>
        <v>4900</v>
      </c>
      <c r="J13" s="37">
        <f>F13*25%</f>
        <v>4900</v>
      </c>
      <c r="K13" s="38">
        <f>F13*2/12</f>
        <v>3266.6666666666665</v>
      </c>
      <c r="L13" s="37">
        <f>SUM(F13:K13)</f>
        <v>47366.666666666664</v>
      </c>
      <c r="M13" s="56"/>
    </row>
    <row r="14" spans="1:13" ht="16.5">
      <c r="A14" s="41">
        <v>6</v>
      </c>
      <c r="B14" s="39"/>
      <c r="C14" s="42" t="s">
        <v>3</v>
      </c>
      <c r="D14" s="36">
        <v>16</v>
      </c>
      <c r="E14" s="26">
        <v>1225</v>
      </c>
      <c r="F14" s="37">
        <f>D14*E14</f>
        <v>19600</v>
      </c>
      <c r="G14" s="37">
        <f>F14*50%</f>
        <v>9800</v>
      </c>
      <c r="H14" s="37">
        <f>F14*25%</f>
        <v>4900</v>
      </c>
      <c r="I14" s="37">
        <f>F14*25%</f>
        <v>4900</v>
      </c>
      <c r="J14" s="37">
        <f>F14*25%</f>
        <v>4900</v>
      </c>
      <c r="K14" s="38">
        <f>F14*2/12</f>
        <v>3266.6666666666665</v>
      </c>
      <c r="L14" s="37">
        <f>SUM(F14:K14)</f>
        <v>47366.666666666664</v>
      </c>
      <c r="M14" s="56"/>
    </row>
    <row r="15" spans="1:13" ht="33.75" customHeight="1">
      <c r="A15" s="33"/>
      <c r="B15" s="158" t="s">
        <v>41</v>
      </c>
      <c r="C15" s="159"/>
      <c r="D15" s="66">
        <f>SUM(D18:D19)</f>
        <v>26</v>
      </c>
      <c r="E15" s="66"/>
      <c r="F15" s="66">
        <f aca="true" t="shared" si="1" ref="F15:K15">SUM(F18:F19)</f>
        <v>31850</v>
      </c>
      <c r="G15" s="66">
        <f t="shared" si="1"/>
        <v>15925</v>
      </c>
      <c r="H15" s="66">
        <f t="shared" si="1"/>
        <v>7962.5</v>
      </c>
      <c r="I15" s="66">
        <f t="shared" si="1"/>
        <v>7962.5</v>
      </c>
      <c r="J15" s="66">
        <f t="shared" si="1"/>
        <v>7962.5</v>
      </c>
      <c r="K15" s="66">
        <f t="shared" si="1"/>
        <v>5308.333333333333</v>
      </c>
      <c r="L15" s="67">
        <f>SUM(L16:L19)</f>
        <v>165783.3333333333</v>
      </c>
      <c r="M15" s="56"/>
    </row>
    <row r="16" spans="1:13" ht="33.75" customHeight="1">
      <c r="A16" s="73">
        <v>7</v>
      </c>
      <c r="B16" s="74"/>
      <c r="C16" s="61" t="s">
        <v>3</v>
      </c>
      <c r="D16" s="75">
        <v>16</v>
      </c>
      <c r="E16" s="76">
        <v>1225</v>
      </c>
      <c r="F16" s="77">
        <f>D16*E16</f>
        <v>19600</v>
      </c>
      <c r="G16" s="77">
        <f>F16*50%</f>
        <v>9800</v>
      </c>
      <c r="H16" s="77">
        <f>F16*25%</f>
        <v>4900</v>
      </c>
      <c r="I16" s="77">
        <f>F16*25%</f>
        <v>4900</v>
      </c>
      <c r="J16" s="77">
        <f>F16*25%</f>
        <v>4900</v>
      </c>
      <c r="K16" s="77">
        <f>F16*2/12</f>
        <v>3266.6666666666665</v>
      </c>
      <c r="L16" s="77">
        <f>SUM(F16:K16)</f>
        <v>47366.666666666664</v>
      </c>
      <c r="M16" s="56"/>
    </row>
    <row r="17" spans="1:13" ht="20.25" customHeight="1">
      <c r="A17" s="73">
        <v>8</v>
      </c>
      <c r="B17" s="47"/>
      <c r="C17" s="61" t="s">
        <v>50</v>
      </c>
      <c r="D17" s="75">
        <v>14</v>
      </c>
      <c r="E17" s="76">
        <v>1225</v>
      </c>
      <c r="F17" s="77">
        <f>D17*E17</f>
        <v>17150</v>
      </c>
      <c r="G17" s="77">
        <f>F17*50%</f>
        <v>8575</v>
      </c>
      <c r="H17" s="77">
        <f>F17*25%</f>
        <v>4287.5</v>
      </c>
      <c r="I17" s="77">
        <f>F17*25%</f>
        <v>4287.5</v>
      </c>
      <c r="J17" s="77">
        <f>F17*25%</f>
        <v>4287.5</v>
      </c>
      <c r="K17" s="77">
        <f>F17*2/12</f>
        <v>2858.3333333333335</v>
      </c>
      <c r="L17" s="77">
        <f>SUM(F17:K17)</f>
        <v>41445.833333333336</v>
      </c>
      <c r="M17" s="56"/>
    </row>
    <row r="18" spans="1:13" ht="19.5" customHeight="1">
      <c r="A18" s="68">
        <v>9</v>
      </c>
      <c r="B18" s="47"/>
      <c r="C18" s="42" t="s">
        <v>4</v>
      </c>
      <c r="D18" s="36">
        <v>13</v>
      </c>
      <c r="E18" s="26">
        <v>1225</v>
      </c>
      <c r="F18" s="37">
        <f>D18*E18</f>
        <v>15925</v>
      </c>
      <c r="G18" s="37">
        <f>F18*50%</f>
        <v>7962.5</v>
      </c>
      <c r="H18" s="37">
        <f>F18*25%</f>
        <v>3981.25</v>
      </c>
      <c r="I18" s="37">
        <f>F18*25%</f>
        <v>3981.25</v>
      </c>
      <c r="J18" s="37">
        <f>F18*25%</f>
        <v>3981.25</v>
      </c>
      <c r="K18" s="38">
        <f>F18*2/12</f>
        <v>2654.1666666666665</v>
      </c>
      <c r="L18" s="37">
        <f>SUM(F18:K18)</f>
        <v>38485.416666666664</v>
      </c>
      <c r="M18" s="56"/>
    </row>
    <row r="19" spans="1:13" ht="17.25" customHeight="1">
      <c r="A19" s="41">
        <v>10</v>
      </c>
      <c r="B19" s="69"/>
      <c r="C19" s="42" t="s">
        <v>4</v>
      </c>
      <c r="D19" s="43">
        <v>13</v>
      </c>
      <c r="E19" s="70">
        <v>1225</v>
      </c>
      <c r="F19" s="38">
        <f>D19*E19</f>
        <v>15925</v>
      </c>
      <c r="G19" s="38">
        <f>F19*50%</f>
        <v>7962.5</v>
      </c>
      <c r="H19" s="38">
        <f>F19*25%</f>
        <v>3981.25</v>
      </c>
      <c r="I19" s="38">
        <f>F19*25%</f>
        <v>3981.25</v>
      </c>
      <c r="J19" s="38">
        <f>F19*25%</f>
        <v>3981.25</v>
      </c>
      <c r="K19" s="38">
        <f>F19*2/12</f>
        <v>2654.1666666666665</v>
      </c>
      <c r="L19" s="38">
        <f>SUM(F19:K19)</f>
        <v>38485.416666666664</v>
      </c>
      <c r="M19" s="56"/>
    </row>
    <row r="20" spans="1:13" ht="42.75" customHeight="1">
      <c r="A20" s="52"/>
      <c r="B20" s="164" t="s">
        <v>36</v>
      </c>
      <c r="C20" s="165"/>
      <c r="D20" s="65">
        <f>SUM(D22:D25)</f>
        <v>57</v>
      </c>
      <c r="E20" s="65"/>
      <c r="F20" s="66">
        <f aca="true" t="shared" si="2" ref="F20:K20">SUM(F22:F25)</f>
        <v>69825</v>
      </c>
      <c r="G20" s="66">
        <f t="shared" si="2"/>
        <v>34912.5</v>
      </c>
      <c r="H20" s="66">
        <f t="shared" si="2"/>
        <v>17456.25</v>
      </c>
      <c r="I20" s="66">
        <f t="shared" si="2"/>
        <v>17456.25</v>
      </c>
      <c r="J20" s="66">
        <f t="shared" si="2"/>
        <v>17456.25</v>
      </c>
      <c r="K20" s="66">
        <f t="shared" si="2"/>
        <v>11637.5</v>
      </c>
      <c r="L20" s="67">
        <f>SUM(L21:L25)</f>
        <v>222031.25</v>
      </c>
      <c r="M20" s="56"/>
    </row>
    <row r="21" spans="1:13" ht="42.75" customHeight="1">
      <c r="A21" s="52">
        <v>11</v>
      </c>
      <c r="B21" s="118"/>
      <c r="C21" s="100" t="s">
        <v>31</v>
      </c>
      <c r="D21" s="71">
        <v>18</v>
      </c>
      <c r="E21" s="72">
        <v>1225</v>
      </c>
      <c r="F21" s="63">
        <f>D21*E21</f>
        <v>22050</v>
      </c>
      <c r="G21" s="63">
        <f>F21*50%</f>
        <v>11025</v>
      </c>
      <c r="H21" s="63">
        <f>F21*25%</f>
        <v>5512.5</v>
      </c>
      <c r="I21" s="63">
        <f>F21*25%</f>
        <v>5512.5</v>
      </c>
      <c r="J21" s="63">
        <f>F21*25%</f>
        <v>5512.5</v>
      </c>
      <c r="K21" s="77">
        <f>F21*2/12</f>
        <v>3675</v>
      </c>
      <c r="L21" s="63">
        <f>SUM(F21:K21)</f>
        <v>53287.5</v>
      </c>
      <c r="M21" s="56"/>
    </row>
    <row r="22" spans="1:13" ht="16.5">
      <c r="A22" s="41">
        <v>12</v>
      </c>
      <c r="B22" s="95"/>
      <c r="C22" s="42" t="s">
        <v>3</v>
      </c>
      <c r="D22" s="43">
        <v>16</v>
      </c>
      <c r="E22" s="70">
        <v>1225</v>
      </c>
      <c r="F22" s="38">
        <f>D22*E22</f>
        <v>19600</v>
      </c>
      <c r="G22" s="38">
        <f>F22*50%</f>
        <v>9800</v>
      </c>
      <c r="H22" s="38">
        <f>F22*25%</f>
        <v>4900</v>
      </c>
      <c r="I22" s="38">
        <f>F22*25%</f>
        <v>4900</v>
      </c>
      <c r="J22" s="38">
        <f>F22*25%</f>
        <v>4900</v>
      </c>
      <c r="K22" s="38">
        <f>F22*2/12</f>
        <v>3266.6666666666665</v>
      </c>
      <c r="L22" s="38">
        <f>SUM(F22:K22)</f>
        <v>47366.666666666664</v>
      </c>
      <c r="M22" s="56"/>
    </row>
    <row r="23" spans="1:13" ht="16.5">
      <c r="A23" s="68">
        <v>13</v>
      </c>
      <c r="B23" s="47"/>
      <c r="C23" s="80" t="s">
        <v>50</v>
      </c>
      <c r="D23" s="36">
        <v>14</v>
      </c>
      <c r="E23" s="26">
        <v>1225</v>
      </c>
      <c r="F23" s="37">
        <f>D23*E23</f>
        <v>17150</v>
      </c>
      <c r="G23" s="37">
        <f>F23*50%</f>
        <v>8575</v>
      </c>
      <c r="H23" s="37">
        <f>F23*25%</f>
        <v>4287.5</v>
      </c>
      <c r="I23" s="37">
        <f>F23*25%</f>
        <v>4287.5</v>
      </c>
      <c r="J23" s="37">
        <f>F23*25%</f>
        <v>4287.5</v>
      </c>
      <c r="K23" s="38">
        <f>F23*2/12</f>
        <v>2858.3333333333335</v>
      </c>
      <c r="L23" s="37">
        <f>SUM(F23:K23)</f>
        <v>41445.833333333336</v>
      </c>
      <c r="M23" s="56"/>
    </row>
    <row r="24" spans="1:13" ht="16.5">
      <c r="A24" s="68">
        <v>14</v>
      </c>
      <c r="B24" s="47"/>
      <c r="C24" s="80" t="s">
        <v>50</v>
      </c>
      <c r="D24" s="36">
        <v>14</v>
      </c>
      <c r="E24" s="26">
        <v>1225</v>
      </c>
      <c r="F24" s="37">
        <f>D24*E24</f>
        <v>17150</v>
      </c>
      <c r="G24" s="37">
        <f>F24*50%</f>
        <v>8575</v>
      </c>
      <c r="H24" s="37">
        <f>F24*25%</f>
        <v>4287.5</v>
      </c>
      <c r="I24" s="37">
        <f>F24*25%</f>
        <v>4287.5</v>
      </c>
      <c r="J24" s="37">
        <f>F24*25%</f>
        <v>4287.5</v>
      </c>
      <c r="K24" s="38">
        <f>F24*2/12</f>
        <v>2858.3333333333335</v>
      </c>
      <c r="L24" s="37">
        <f>SUM(F24:K24)</f>
        <v>41445.833333333336</v>
      </c>
      <c r="M24" s="56"/>
    </row>
    <row r="25" spans="1:13" ht="16.5">
      <c r="A25" s="68">
        <v>15</v>
      </c>
      <c r="B25" s="47"/>
      <c r="C25" s="42" t="s">
        <v>40</v>
      </c>
      <c r="D25" s="36">
        <v>13</v>
      </c>
      <c r="E25" s="26">
        <v>1225</v>
      </c>
      <c r="F25" s="37">
        <f>D25*E25</f>
        <v>15925</v>
      </c>
      <c r="G25" s="37">
        <f>F25*50%</f>
        <v>7962.5</v>
      </c>
      <c r="H25" s="37">
        <f>F25*25%</f>
        <v>3981.25</v>
      </c>
      <c r="I25" s="37">
        <f>F25*25%</f>
        <v>3981.25</v>
      </c>
      <c r="J25" s="37">
        <f>F25*25%</f>
        <v>3981.25</v>
      </c>
      <c r="K25" s="38">
        <f>F25*2/12</f>
        <v>2654.1666666666665</v>
      </c>
      <c r="L25" s="37">
        <f>SUM(F25:K25)</f>
        <v>38485.416666666664</v>
      </c>
      <c r="M25" s="56"/>
    </row>
    <row r="26" spans="1:13" ht="48.75" customHeight="1">
      <c r="A26" s="4"/>
      <c r="B26" s="162" t="s">
        <v>68</v>
      </c>
      <c r="C26" s="163"/>
      <c r="D26" s="65">
        <f>SUM(D27:D31)</f>
        <v>72</v>
      </c>
      <c r="E26" s="65"/>
      <c r="F26" s="65">
        <f aca="true" t="shared" si="3" ref="F26:L26">SUM(F27:F31)</f>
        <v>88200</v>
      </c>
      <c r="G26" s="65">
        <f t="shared" si="3"/>
        <v>44100</v>
      </c>
      <c r="H26" s="66">
        <f t="shared" si="3"/>
        <v>22050</v>
      </c>
      <c r="I26" s="66">
        <f t="shared" si="3"/>
        <v>22050</v>
      </c>
      <c r="J26" s="66">
        <f t="shared" si="3"/>
        <v>22050</v>
      </c>
      <c r="K26" s="66">
        <f t="shared" si="3"/>
        <v>14700</v>
      </c>
      <c r="L26" s="67">
        <f t="shared" si="3"/>
        <v>213150</v>
      </c>
      <c r="M26" s="56"/>
    </row>
    <row r="27" spans="1:13" ht="41.25" customHeight="1">
      <c r="A27" s="62">
        <v>16</v>
      </c>
      <c r="B27" s="78"/>
      <c r="C27" s="79" t="s">
        <v>14</v>
      </c>
      <c r="D27" s="71">
        <v>18</v>
      </c>
      <c r="E27" s="72">
        <v>1225</v>
      </c>
      <c r="F27" s="63">
        <f>D27*E27</f>
        <v>22050</v>
      </c>
      <c r="G27" s="63">
        <f>F27*50%</f>
        <v>11025</v>
      </c>
      <c r="H27" s="63">
        <f>F27*25%</f>
        <v>5512.5</v>
      </c>
      <c r="I27" s="63">
        <f>F27*25%</f>
        <v>5512.5</v>
      </c>
      <c r="J27" s="63">
        <f>F27*25%</f>
        <v>5512.5</v>
      </c>
      <c r="K27" s="77">
        <f>F27*2/12</f>
        <v>3675</v>
      </c>
      <c r="L27" s="63">
        <f>SUM(F27:K27)</f>
        <v>53287.5</v>
      </c>
      <c r="M27" s="56"/>
    </row>
    <row r="28" spans="1:13" ht="20.25" customHeight="1">
      <c r="A28" s="33">
        <v>17</v>
      </c>
      <c r="B28" s="57"/>
      <c r="C28" s="80" t="s">
        <v>50</v>
      </c>
      <c r="D28" s="36">
        <v>14</v>
      </c>
      <c r="E28" s="26">
        <v>1225</v>
      </c>
      <c r="F28" s="37">
        <f>D28*E28</f>
        <v>17150</v>
      </c>
      <c r="G28" s="37">
        <f>F28*50%</f>
        <v>8575</v>
      </c>
      <c r="H28" s="37">
        <f>F28*25%</f>
        <v>4287.5</v>
      </c>
      <c r="I28" s="37">
        <f>F28*25%</f>
        <v>4287.5</v>
      </c>
      <c r="J28" s="37">
        <f>F28*25%</f>
        <v>4287.5</v>
      </c>
      <c r="K28" s="38">
        <f>F28*2/12</f>
        <v>2858.3333333333335</v>
      </c>
      <c r="L28" s="37">
        <f>SUM(F28:K28)</f>
        <v>41445.833333333336</v>
      </c>
      <c r="M28" s="56"/>
    </row>
    <row r="29" spans="1:13" ht="18" customHeight="1">
      <c r="A29" s="60">
        <v>18</v>
      </c>
      <c r="B29" s="57"/>
      <c r="C29" s="80" t="s">
        <v>50</v>
      </c>
      <c r="D29" s="43">
        <v>14</v>
      </c>
      <c r="E29" s="26">
        <v>1225</v>
      </c>
      <c r="F29" s="38">
        <f>D29*E29</f>
        <v>17150</v>
      </c>
      <c r="G29" s="38">
        <f>F29*50%</f>
        <v>8575</v>
      </c>
      <c r="H29" s="38">
        <f>F29*25%</f>
        <v>4287.5</v>
      </c>
      <c r="I29" s="38">
        <f>F29*25%</f>
        <v>4287.5</v>
      </c>
      <c r="J29" s="38">
        <f>F29*25%</f>
        <v>4287.5</v>
      </c>
      <c r="K29" s="38">
        <f>F29*2/12</f>
        <v>2858.3333333333335</v>
      </c>
      <c r="L29" s="38">
        <f>SUM(F29:K29)</f>
        <v>41445.833333333336</v>
      </c>
      <c r="M29" s="56"/>
    </row>
    <row r="30" spans="1:13" ht="18" customHeight="1">
      <c r="A30" s="60">
        <v>19</v>
      </c>
      <c r="B30" s="57"/>
      <c r="C30" s="80" t="s">
        <v>4</v>
      </c>
      <c r="D30" s="36">
        <v>13</v>
      </c>
      <c r="E30" s="26">
        <v>1225</v>
      </c>
      <c r="F30" s="37">
        <f>D30*E30</f>
        <v>15925</v>
      </c>
      <c r="G30" s="37">
        <f>F30*50%</f>
        <v>7962.5</v>
      </c>
      <c r="H30" s="37">
        <f>F30*25%</f>
        <v>3981.25</v>
      </c>
      <c r="I30" s="37">
        <f>F30*25%</f>
        <v>3981.25</v>
      </c>
      <c r="J30" s="37">
        <f>F30*25%</f>
        <v>3981.25</v>
      </c>
      <c r="K30" s="38">
        <f>F30*2/12</f>
        <v>2654.1666666666665</v>
      </c>
      <c r="L30" s="37">
        <f>SUM(F30:K30)</f>
        <v>38485.416666666664</v>
      </c>
      <c r="M30" s="56"/>
    </row>
    <row r="31" spans="1:13" ht="18.75" customHeight="1">
      <c r="A31" s="33">
        <v>20</v>
      </c>
      <c r="B31" s="41"/>
      <c r="C31" s="80" t="s">
        <v>4</v>
      </c>
      <c r="D31" s="36">
        <v>13</v>
      </c>
      <c r="E31" s="26">
        <v>1225</v>
      </c>
      <c r="F31" s="37">
        <f>D31*E31</f>
        <v>15925</v>
      </c>
      <c r="G31" s="37">
        <f>F31*50%</f>
        <v>7962.5</v>
      </c>
      <c r="H31" s="37">
        <f>F31*25%</f>
        <v>3981.25</v>
      </c>
      <c r="I31" s="37">
        <f>F31*25%</f>
        <v>3981.25</v>
      </c>
      <c r="J31" s="37">
        <f>F31*25%</f>
        <v>3981.25</v>
      </c>
      <c r="K31" s="38">
        <f>F31*2/12</f>
        <v>2654.1666666666665</v>
      </c>
      <c r="L31" s="37">
        <f>SUM(F31:K31)</f>
        <v>38485.416666666664</v>
      </c>
      <c r="M31" s="56"/>
    </row>
    <row r="32" spans="1:13" ht="31.5" customHeight="1">
      <c r="A32" s="41"/>
      <c r="B32" s="152" t="s">
        <v>37</v>
      </c>
      <c r="C32" s="153"/>
      <c r="D32" s="54"/>
      <c r="E32" s="54"/>
      <c r="F32" s="58">
        <f>F33+F34+F35+F36+F37+F38</f>
        <v>68496.8</v>
      </c>
      <c r="G32" s="58">
        <f>G33+G34+G35+G36+G37+G38</f>
        <v>68496.8</v>
      </c>
      <c r="H32" s="58">
        <f>H33+H34+H35+H36+H37+H38</f>
        <v>14700</v>
      </c>
      <c r="I32" s="58">
        <f>I33+I34+I35+I36+I37+I38</f>
        <v>14700</v>
      </c>
      <c r="J32" s="58"/>
      <c r="K32" s="58"/>
      <c r="L32" s="59">
        <f>L33+L34+L35+L36+L37+L38</f>
        <v>166393.6</v>
      </c>
      <c r="M32" s="56"/>
    </row>
    <row r="33" spans="1:13" ht="16.5">
      <c r="A33" s="4">
        <v>21</v>
      </c>
      <c r="B33" s="4"/>
      <c r="C33" s="50" t="s">
        <v>43</v>
      </c>
      <c r="D33" s="1">
        <v>10</v>
      </c>
      <c r="E33" s="26">
        <v>1225</v>
      </c>
      <c r="F33" s="2">
        <f aca="true" t="shared" si="4" ref="F33:F38">D33*E33</f>
        <v>12250</v>
      </c>
      <c r="G33" s="38">
        <f aca="true" t="shared" si="5" ref="G33:G38">F33*100%</f>
        <v>12250</v>
      </c>
      <c r="H33" s="18">
        <f>F33*25%</f>
        <v>3062.5</v>
      </c>
      <c r="I33" s="18">
        <f>F33*25%</f>
        <v>3062.5</v>
      </c>
      <c r="J33" s="2"/>
      <c r="K33" s="2"/>
      <c r="L33" s="2">
        <f aca="true" t="shared" si="6" ref="L33:L38">SUM(F33:K33)</f>
        <v>30625</v>
      </c>
      <c r="M33" s="56"/>
    </row>
    <row r="34" spans="1:13" ht="27">
      <c r="A34" s="4">
        <v>22</v>
      </c>
      <c r="B34" s="4"/>
      <c r="C34" s="50" t="s">
        <v>44</v>
      </c>
      <c r="D34" s="1">
        <v>10</v>
      </c>
      <c r="E34" s="26">
        <v>1225</v>
      </c>
      <c r="F34" s="2">
        <f t="shared" si="4"/>
        <v>12250</v>
      </c>
      <c r="G34" s="38">
        <f t="shared" si="5"/>
        <v>12250</v>
      </c>
      <c r="H34" s="18">
        <f>F34*25%</f>
        <v>3062.5</v>
      </c>
      <c r="I34" s="18">
        <f>F34*25%</f>
        <v>3062.5</v>
      </c>
      <c r="J34" s="2"/>
      <c r="K34" s="2"/>
      <c r="L34" s="2">
        <f t="shared" si="6"/>
        <v>30625</v>
      </c>
      <c r="M34" s="56"/>
    </row>
    <row r="35" spans="1:13" ht="16.5">
      <c r="A35" s="55">
        <v>23</v>
      </c>
      <c r="B35" s="55"/>
      <c r="C35" s="90" t="s">
        <v>45</v>
      </c>
      <c r="D35" s="91">
        <v>9</v>
      </c>
      <c r="E35" s="92">
        <v>1225</v>
      </c>
      <c r="F35" s="93">
        <f t="shared" si="4"/>
        <v>11025</v>
      </c>
      <c r="G35" s="94">
        <f t="shared" si="5"/>
        <v>11025</v>
      </c>
      <c r="H35" s="93">
        <f>F35*25%</f>
        <v>2756.25</v>
      </c>
      <c r="I35" s="93">
        <f>F35*25%</f>
        <v>2756.25</v>
      </c>
      <c r="J35" s="93"/>
      <c r="K35" s="93"/>
      <c r="L35" s="93">
        <f t="shared" si="6"/>
        <v>27562.5</v>
      </c>
      <c r="M35" s="56"/>
    </row>
    <row r="36" spans="1:13" ht="16.5">
      <c r="A36" s="81">
        <v>24</v>
      </c>
      <c r="B36" s="81"/>
      <c r="C36" s="82" t="s">
        <v>46</v>
      </c>
      <c r="D36" s="83">
        <v>9</v>
      </c>
      <c r="E36" s="76">
        <v>1225</v>
      </c>
      <c r="F36" s="84">
        <f t="shared" si="4"/>
        <v>11025</v>
      </c>
      <c r="G36" s="77">
        <f t="shared" si="5"/>
        <v>11025</v>
      </c>
      <c r="H36" s="84">
        <f>F36*25%</f>
        <v>2756.25</v>
      </c>
      <c r="I36" s="84">
        <f>F36*25%</f>
        <v>2756.25</v>
      </c>
      <c r="J36" s="84"/>
      <c r="K36" s="84"/>
      <c r="L36" s="84">
        <f t="shared" si="6"/>
        <v>27562.5</v>
      </c>
      <c r="M36" s="56"/>
    </row>
    <row r="37" spans="1:13" ht="16.5">
      <c r="A37" s="4">
        <v>25</v>
      </c>
      <c r="B37" s="46"/>
      <c r="C37" s="90" t="s">
        <v>46</v>
      </c>
      <c r="D37" s="1">
        <v>10</v>
      </c>
      <c r="E37" s="26">
        <v>1225</v>
      </c>
      <c r="F37" s="2">
        <f t="shared" si="4"/>
        <v>12250</v>
      </c>
      <c r="G37" s="38">
        <f t="shared" si="5"/>
        <v>12250</v>
      </c>
      <c r="H37" s="18">
        <f>F37*25%</f>
        <v>3062.5</v>
      </c>
      <c r="I37" s="18">
        <f>F37*25%</f>
        <v>3062.5</v>
      </c>
      <c r="J37" s="2"/>
      <c r="K37" s="2"/>
      <c r="L37" s="2">
        <f t="shared" si="6"/>
        <v>30625</v>
      </c>
      <c r="M37" s="56"/>
    </row>
    <row r="38" spans="1:13" ht="18.75" customHeight="1">
      <c r="A38" s="4">
        <v>26</v>
      </c>
      <c r="B38" s="49"/>
      <c r="C38" s="1" t="s">
        <v>27</v>
      </c>
      <c r="D38" s="89">
        <v>1.15</v>
      </c>
      <c r="E38" s="1">
        <v>8432</v>
      </c>
      <c r="F38" s="2">
        <f t="shared" si="4"/>
        <v>9696.8</v>
      </c>
      <c r="G38" s="18">
        <f t="shared" si="5"/>
        <v>9696.8</v>
      </c>
      <c r="H38" s="2"/>
      <c r="I38" s="2"/>
      <c r="J38" s="2"/>
      <c r="K38" s="38"/>
      <c r="L38" s="18">
        <f t="shared" si="6"/>
        <v>19393.6</v>
      </c>
      <c r="M38" s="56"/>
    </row>
    <row r="39" spans="1:13" ht="27" customHeight="1">
      <c r="A39" s="33"/>
      <c r="B39" s="154" t="s">
        <v>47</v>
      </c>
      <c r="C39" s="155"/>
      <c r="D39" s="85">
        <f>SUM(D40:D41)</f>
        <v>29</v>
      </c>
      <c r="E39" s="33"/>
      <c r="F39" s="48">
        <f aca="true" t="shared" si="7" ref="F39:K39">SUM(F40:F41)</f>
        <v>35525</v>
      </c>
      <c r="G39" s="48">
        <f t="shared" si="7"/>
        <v>17762.5</v>
      </c>
      <c r="H39" s="48">
        <f t="shared" si="7"/>
        <v>8881.25</v>
      </c>
      <c r="I39" s="48">
        <f t="shared" si="7"/>
        <v>8881.25</v>
      </c>
      <c r="J39" s="48">
        <f t="shared" si="7"/>
        <v>8881.25</v>
      </c>
      <c r="K39" s="48">
        <f t="shared" si="7"/>
        <v>5920.833333333333</v>
      </c>
      <c r="L39" s="48">
        <f>SUM(L40:L41)</f>
        <v>85852.08333333333</v>
      </c>
      <c r="M39" s="56"/>
    </row>
    <row r="40" spans="1:13" ht="16.5">
      <c r="A40" s="33">
        <v>27</v>
      </c>
      <c r="B40" s="51"/>
      <c r="C40" s="45" t="s">
        <v>32</v>
      </c>
      <c r="D40" s="36">
        <v>16</v>
      </c>
      <c r="E40" s="26">
        <v>1225</v>
      </c>
      <c r="F40" s="37">
        <f>D40*E40</f>
        <v>19600</v>
      </c>
      <c r="G40" s="37">
        <f>F40*50%</f>
        <v>9800</v>
      </c>
      <c r="H40" s="37">
        <f>F40*25%</f>
        <v>4900</v>
      </c>
      <c r="I40" s="37">
        <f>F40*25%</f>
        <v>4900</v>
      </c>
      <c r="J40" s="37">
        <f>F40*25%</f>
        <v>4900</v>
      </c>
      <c r="K40" s="38">
        <f>F40*2/12</f>
        <v>3266.6666666666665</v>
      </c>
      <c r="L40" s="37">
        <f>SUM(F40:K40)</f>
        <v>47366.666666666664</v>
      </c>
      <c r="M40" s="56"/>
    </row>
    <row r="41" spans="1:13" ht="16.5">
      <c r="A41" s="33">
        <v>28</v>
      </c>
      <c r="B41" s="51"/>
      <c r="C41" s="42" t="s">
        <v>4</v>
      </c>
      <c r="D41" s="36">
        <v>13</v>
      </c>
      <c r="E41" s="26">
        <v>1225</v>
      </c>
      <c r="F41" s="37">
        <f>D41*E41</f>
        <v>15925</v>
      </c>
      <c r="G41" s="37">
        <f>F41*50%</f>
        <v>7962.5</v>
      </c>
      <c r="H41" s="37">
        <f>F41*25%</f>
        <v>3981.25</v>
      </c>
      <c r="I41" s="37">
        <f>F41*25%</f>
        <v>3981.25</v>
      </c>
      <c r="J41" s="37">
        <f>F41*25%</f>
        <v>3981.25</v>
      </c>
      <c r="K41" s="38">
        <f>F41*2/12</f>
        <v>2654.1666666666665</v>
      </c>
      <c r="L41" s="37">
        <f>SUM(F41:K41)</f>
        <v>38485.416666666664</v>
      </c>
      <c r="M41" s="56"/>
    </row>
    <row r="42" ht="16.5">
      <c r="E42" s="20">
        <v>0</v>
      </c>
    </row>
  </sheetData>
  <sheetProtection/>
  <mergeCells count="15">
    <mergeCell ref="B26:C26"/>
    <mergeCell ref="B32:C32"/>
    <mergeCell ref="B39:C39"/>
    <mergeCell ref="D4:E4"/>
    <mergeCell ref="F4:G4"/>
    <mergeCell ref="I1:J1"/>
    <mergeCell ref="H2:L2"/>
    <mergeCell ref="B11:C11"/>
    <mergeCell ref="B15:C15"/>
    <mergeCell ref="B20:C20"/>
    <mergeCell ref="C1:G1"/>
    <mergeCell ref="C2:G2"/>
    <mergeCell ref="B3:C3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">
      <selection activeCell="Q22" sqref="Q22"/>
    </sheetView>
  </sheetViews>
  <sheetFormatPr defaultColWidth="9.00390625" defaultRowHeight="12.75"/>
  <cols>
    <col min="9" max="9" width="16.00390625" style="0" customWidth="1"/>
  </cols>
  <sheetData>
    <row r="2" spans="1:12" ht="14.25">
      <c r="A2">
        <v>1</v>
      </c>
      <c r="B2" s="107" t="s">
        <v>83</v>
      </c>
      <c r="C2" s="108" t="s">
        <v>2</v>
      </c>
      <c r="D2" s="109">
        <v>25</v>
      </c>
      <c r="E2" s="110">
        <v>1300</v>
      </c>
      <c r="F2" s="111">
        <f>D2*E2</f>
        <v>32500</v>
      </c>
      <c r="G2" s="111">
        <f>F2*50%</f>
        <v>16250</v>
      </c>
      <c r="H2" s="111">
        <f>F2*25%</f>
        <v>8125</v>
      </c>
      <c r="I2" s="111">
        <f>F2*25%</f>
        <v>8125</v>
      </c>
      <c r="J2" s="111">
        <f>F2*25%</f>
        <v>8125</v>
      </c>
      <c r="K2" s="32">
        <f>F2*2/12</f>
        <v>5416.666666666667</v>
      </c>
      <c r="L2" s="111">
        <f>SUM(F2:K2)</f>
        <v>78541.66666666667</v>
      </c>
    </row>
    <row r="4" spans="7:8" ht="12.75">
      <c r="G4" s="124">
        <v>0.22</v>
      </c>
      <c r="H4" s="124">
        <v>0.1</v>
      </c>
    </row>
    <row r="5" spans="1:9" ht="12.75">
      <c r="A5" t="s">
        <v>73</v>
      </c>
      <c r="B5" t="s">
        <v>96</v>
      </c>
      <c r="G5">
        <v>192720</v>
      </c>
      <c r="H5">
        <v>6650.4</v>
      </c>
      <c r="I5" s="123">
        <v>199370.4</v>
      </c>
    </row>
    <row r="6" spans="1:9" ht="12.75">
      <c r="A6" t="s">
        <v>74</v>
      </c>
      <c r="B6" t="s">
        <v>97</v>
      </c>
      <c r="E6" t="s">
        <v>98</v>
      </c>
      <c r="I6" s="123">
        <v>21895</v>
      </c>
    </row>
    <row r="7" spans="1:9" ht="12.75">
      <c r="A7" t="s">
        <v>75</v>
      </c>
      <c r="B7" t="s">
        <v>99</v>
      </c>
      <c r="I7" s="123">
        <v>48068</v>
      </c>
    </row>
    <row r="8" spans="1:10" ht="12.75">
      <c r="A8" t="s">
        <v>76</v>
      </c>
      <c r="B8" t="s">
        <v>100</v>
      </c>
      <c r="I8" s="123">
        <v>1885</v>
      </c>
      <c r="J8" s="117"/>
    </row>
    <row r="9" spans="8:9" ht="12.75">
      <c r="H9" t="s">
        <v>1</v>
      </c>
      <c r="I9" s="123">
        <v>271218</v>
      </c>
    </row>
    <row r="10" spans="8:9" ht="12.75">
      <c r="H10" t="s">
        <v>95</v>
      </c>
      <c r="I10" s="123">
        <v>271300</v>
      </c>
    </row>
    <row r="11" ht="12.75">
      <c r="B11" t="s">
        <v>85</v>
      </c>
    </row>
    <row r="13" spans="1:5" ht="12.75">
      <c r="A13" t="s">
        <v>87</v>
      </c>
      <c r="E13" t="s">
        <v>110</v>
      </c>
    </row>
    <row r="14" spans="1:9" ht="12.75">
      <c r="A14" t="s">
        <v>73</v>
      </c>
      <c r="B14" t="s">
        <v>105</v>
      </c>
      <c r="D14" s="123">
        <v>149292</v>
      </c>
      <c r="E14" t="s">
        <v>111</v>
      </c>
      <c r="F14" s="123"/>
      <c r="G14" s="123">
        <v>157587</v>
      </c>
      <c r="I14">
        <v>306879</v>
      </c>
    </row>
    <row r="15" spans="1:9" ht="12.75">
      <c r="A15" t="s">
        <v>74</v>
      </c>
      <c r="B15" t="s">
        <v>106</v>
      </c>
      <c r="D15" s="123">
        <v>19679</v>
      </c>
      <c r="G15" s="123">
        <v>20773</v>
      </c>
      <c r="I15">
        <v>40452</v>
      </c>
    </row>
    <row r="16" spans="1:9" ht="12.75">
      <c r="A16" t="s">
        <v>75</v>
      </c>
      <c r="B16" t="s">
        <v>107</v>
      </c>
      <c r="D16" s="123">
        <v>34609</v>
      </c>
      <c r="G16" s="123">
        <v>36532</v>
      </c>
      <c r="I16">
        <v>71141</v>
      </c>
    </row>
    <row r="17" spans="1:9" ht="12.75">
      <c r="A17" t="s">
        <v>86</v>
      </c>
      <c r="B17" t="s">
        <v>108</v>
      </c>
      <c r="D17" s="123">
        <v>1357</v>
      </c>
      <c r="G17" s="123">
        <v>1433</v>
      </c>
      <c r="I17">
        <v>2790</v>
      </c>
    </row>
    <row r="18" spans="8:9" ht="12.75">
      <c r="H18" t="s">
        <v>88</v>
      </c>
      <c r="I18" s="123">
        <v>421262</v>
      </c>
    </row>
    <row r="19" ht="12.75">
      <c r="B19" t="s">
        <v>91</v>
      </c>
    </row>
    <row r="20" spans="1:9" ht="12.75">
      <c r="A20" t="s">
        <v>92</v>
      </c>
      <c r="I20" s="123"/>
    </row>
    <row r="21" spans="1:9" ht="12.75">
      <c r="A21" t="s">
        <v>73</v>
      </c>
      <c r="B21" t="s">
        <v>101</v>
      </c>
      <c r="I21">
        <v>85800</v>
      </c>
    </row>
    <row r="22" spans="1:9" ht="12.75">
      <c r="A22" t="s">
        <v>74</v>
      </c>
      <c r="B22" t="s">
        <v>102</v>
      </c>
      <c r="E22" s="125"/>
      <c r="I22" s="125">
        <v>11310</v>
      </c>
    </row>
    <row r="23" spans="1:9" ht="12.75">
      <c r="A23" t="s">
        <v>75</v>
      </c>
      <c r="B23" t="s">
        <v>103</v>
      </c>
      <c r="E23" s="125"/>
      <c r="I23" s="125">
        <v>19890</v>
      </c>
    </row>
    <row r="24" spans="1:9" ht="12.75">
      <c r="A24" t="s">
        <v>86</v>
      </c>
      <c r="B24" t="s">
        <v>104</v>
      </c>
      <c r="E24" s="125"/>
      <c r="I24" s="125">
        <v>780</v>
      </c>
    </row>
    <row r="25" spans="5:9" ht="12.75">
      <c r="E25" s="123"/>
      <c r="H25" t="s">
        <v>93</v>
      </c>
      <c r="I25" s="123">
        <v>117780</v>
      </c>
    </row>
    <row r="27" spans="7:9" ht="12.75">
      <c r="G27" t="s">
        <v>94</v>
      </c>
      <c r="H27" t="s">
        <v>89</v>
      </c>
      <c r="I27" s="123">
        <v>539042</v>
      </c>
    </row>
    <row r="28" spans="8:9" ht="12.75">
      <c r="H28" t="s">
        <v>95</v>
      </c>
      <c r="I28">
        <v>539100</v>
      </c>
    </row>
    <row r="30" ht="12.75">
      <c r="I30">
        <v>102469</v>
      </c>
    </row>
    <row r="37" spans="7:8" ht="12.75">
      <c r="G37" s="124"/>
      <c r="H37" s="1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.75390625" style="20" customWidth="1"/>
    <col min="2" max="2" width="20.00390625" style="20" customWidth="1"/>
    <col min="3" max="3" width="29.875" style="20" customWidth="1"/>
    <col min="4" max="4" width="6.875" style="20" customWidth="1"/>
    <col min="5" max="5" width="12.00390625" style="20" customWidth="1"/>
    <col min="6" max="6" width="9.375" style="20" customWidth="1"/>
    <col min="7" max="16384" width="9.125" style="20" customWidth="1"/>
  </cols>
  <sheetData>
    <row r="1" spans="1:6" ht="33.75" customHeight="1">
      <c r="A1" s="86"/>
      <c r="B1" s="86"/>
      <c r="C1" s="144" t="s">
        <v>25</v>
      </c>
      <c r="D1" s="144"/>
      <c r="E1" s="144"/>
      <c r="F1" s="144"/>
    </row>
    <row r="2" spans="1:7" ht="16.5">
      <c r="A2" s="120">
        <v>1</v>
      </c>
      <c r="B2" s="121" t="s">
        <v>51</v>
      </c>
      <c r="C2" s="35" t="s">
        <v>10</v>
      </c>
      <c r="D2" s="36">
        <v>25</v>
      </c>
      <c r="E2" s="26">
        <v>1225</v>
      </c>
      <c r="F2" s="37">
        <f aca="true" t="shared" si="0" ref="F2:F22">D2*E2</f>
        <v>30625</v>
      </c>
      <c r="G2" s="56"/>
    </row>
    <row r="3" spans="1:7" ht="16.5">
      <c r="A3" s="33">
        <v>2</v>
      </c>
      <c r="B3" s="39" t="s">
        <v>69</v>
      </c>
      <c r="C3" s="35" t="s">
        <v>11</v>
      </c>
      <c r="D3" s="36">
        <v>21</v>
      </c>
      <c r="E3" s="26">
        <v>1225</v>
      </c>
      <c r="F3" s="37">
        <f t="shared" si="0"/>
        <v>25725</v>
      </c>
      <c r="G3" s="56"/>
    </row>
    <row r="4" spans="1:7" ht="16.5">
      <c r="A4" s="33">
        <v>3</v>
      </c>
      <c r="B4" s="39" t="s">
        <v>52</v>
      </c>
      <c r="C4" s="40" t="s">
        <v>12</v>
      </c>
      <c r="D4" s="36">
        <v>21</v>
      </c>
      <c r="E4" s="26">
        <v>1225</v>
      </c>
      <c r="F4" s="37">
        <f t="shared" si="0"/>
        <v>25725</v>
      </c>
      <c r="G4" s="56"/>
    </row>
    <row r="5" spans="1:7" ht="16.5">
      <c r="A5" s="33">
        <v>4</v>
      </c>
      <c r="B5" s="39" t="s">
        <v>53</v>
      </c>
      <c r="C5" s="42" t="s">
        <v>3</v>
      </c>
      <c r="D5" s="36">
        <v>16</v>
      </c>
      <c r="E5" s="26">
        <v>1225</v>
      </c>
      <c r="F5" s="37">
        <f t="shared" si="0"/>
        <v>19600</v>
      </c>
      <c r="G5" s="56"/>
    </row>
    <row r="6" spans="1:7" ht="16.5">
      <c r="A6" s="41">
        <v>5</v>
      </c>
      <c r="B6" s="39" t="s">
        <v>49</v>
      </c>
      <c r="C6" s="42" t="s">
        <v>3</v>
      </c>
      <c r="D6" s="36">
        <v>16</v>
      </c>
      <c r="E6" s="26">
        <v>1225</v>
      </c>
      <c r="F6" s="37">
        <f t="shared" si="0"/>
        <v>19600</v>
      </c>
      <c r="G6" s="56"/>
    </row>
    <row r="7" spans="1:7" ht="33.75" customHeight="1">
      <c r="A7" s="41">
        <v>6</v>
      </c>
      <c r="B7" s="95" t="s">
        <v>79</v>
      </c>
      <c r="C7" s="102" t="s">
        <v>50</v>
      </c>
      <c r="D7" s="113">
        <v>14</v>
      </c>
      <c r="E7" s="38">
        <v>1225</v>
      </c>
      <c r="F7" s="38">
        <f t="shared" si="0"/>
        <v>17150</v>
      </c>
      <c r="G7" s="56"/>
    </row>
    <row r="8" spans="1:7" ht="19.5" customHeight="1">
      <c r="A8" s="68">
        <v>7</v>
      </c>
      <c r="B8" s="47" t="s">
        <v>54</v>
      </c>
      <c r="C8" s="42" t="s">
        <v>4</v>
      </c>
      <c r="D8" s="36">
        <v>13</v>
      </c>
      <c r="E8" s="26">
        <v>1225</v>
      </c>
      <c r="F8" s="37">
        <f t="shared" si="0"/>
        <v>15925</v>
      </c>
      <c r="G8" s="56"/>
    </row>
    <row r="9" spans="1:7" ht="16.5">
      <c r="A9" s="41">
        <v>8</v>
      </c>
      <c r="B9" s="101" t="s">
        <v>55</v>
      </c>
      <c r="C9" s="102" t="s">
        <v>3</v>
      </c>
      <c r="D9" s="113">
        <v>16</v>
      </c>
      <c r="E9" s="38">
        <v>1225</v>
      </c>
      <c r="F9" s="38">
        <f t="shared" si="0"/>
        <v>19600</v>
      </c>
      <c r="G9" s="56"/>
    </row>
    <row r="10" spans="1:7" ht="16.5">
      <c r="A10" s="68">
        <v>9</v>
      </c>
      <c r="B10" s="103" t="s">
        <v>56</v>
      </c>
      <c r="C10" s="104" t="s">
        <v>50</v>
      </c>
      <c r="D10" s="114">
        <v>14</v>
      </c>
      <c r="E10" s="37">
        <v>1225</v>
      </c>
      <c r="F10" s="37">
        <f t="shared" si="0"/>
        <v>17150</v>
      </c>
      <c r="G10" s="56"/>
    </row>
    <row r="11" spans="1:7" ht="16.5">
      <c r="A11" s="68">
        <v>10</v>
      </c>
      <c r="B11" s="103" t="s">
        <v>58</v>
      </c>
      <c r="C11" s="104" t="s">
        <v>50</v>
      </c>
      <c r="D11" s="114">
        <v>14</v>
      </c>
      <c r="E11" s="37">
        <v>1225</v>
      </c>
      <c r="F11" s="37">
        <f t="shared" si="0"/>
        <v>17150</v>
      </c>
      <c r="G11" s="56"/>
    </row>
    <row r="12" spans="1:7" ht="16.5">
      <c r="A12" s="68">
        <v>11</v>
      </c>
      <c r="B12" s="103" t="s">
        <v>57</v>
      </c>
      <c r="C12" s="102" t="s">
        <v>40</v>
      </c>
      <c r="D12" s="114">
        <v>13</v>
      </c>
      <c r="E12" s="37">
        <v>1225</v>
      </c>
      <c r="F12" s="37">
        <f t="shared" si="0"/>
        <v>15925</v>
      </c>
      <c r="G12" s="56"/>
    </row>
    <row r="13" spans="1:7" ht="20.25" customHeight="1">
      <c r="A13" s="33">
        <v>12</v>
      </c>
      <c r="B13" s="57" t="s">
        <v>59</v>
      </c>
      <c r="C13" s="80" t="s">
        <v>50</v>
      </c>
      <c r="D13" s="36">
        <v>14</v>
      </c>
      <c r="E13" s="37">
        <v>1225</v>
      </c>
      <c r="F13" s="37">
        <f t="shared" si="0"/>
        <v>17150</v>
      </c>
      <c r="G13" s="56"/>
    </row>
    <row r="14" spans="1:7" ht="18" customHeight="1">
      <c r="A14" s="60">
        <v>13</v>
      </c>
      <c r="B14" s="57" t="s">
        <v>60</v>
      </c>
      <c r="C14" s="80" t="s">
        <v>50</v>
      </c>
      <c r="D14" s="43">
        <v>14</v>
      </c>
      <c r="E14" s="37">
        <v>1225</v>
      </c>
      <c r="F14" s="38">
        <f t="shared" si="0"/>
        <v>17150</v>
      </c>
      <c r="G14" s="56"/>
    </row>
    <row r="15" spans="1:7" ht="18" customHeight="1">
      <c r="A15" s="60">
        <v>14</v>
      </c>
      <c r="B15" s="57" t="s">
        <v>61</v>
      </c>
      <c r="C15" s="80" t="s">
        <v>4</v>
      </c>
      <c r="D15" s="36">
        <v>13</v>
      </c>
      <c r="E15" s="37">
        <v>1225</v>
      </c>
      <c r="F15" s="37">
        <f t="shared" si="0"/>
        <v>15925</v>
      </c>
      <c r="G15" s="56"/>
    </row>
    <row r="16" spans="1:7" ht="18.75" customHeight="1">
      <c r="A16" s="33">
        <v>15</v>
      </c>
      <c r="B16" s="57" t="s">
        <v>62</v>
      </c>
      <c r="C16" s="80" t="s">
        <v>4</v>
      </c>
      <c r="D16" s="36">
        <v>13</v>
      </c>
      <c r="E16" s="37">
        <v>1225</v>
      </c>
      <c r="F16" s="37">
        <f t="shared" si="0"/>
        <v>15925</v>
      </c>
      <c r="G16" s="56"/>
    </row>
    <row r="17" spans="1:7" ht="16.5">
      <c r="A17" s="4">
        <v>16</v>
      </c>
      <c r="B17" s="4" t="s">
        <v>63</v>
      </c>
      <c r="C17" s="50" t="s">
        <v>43</v>
      </c>
      <c r="D17" s="1">
        <v>10</v>
      </c>
      <c r="E17" s="37">
        <v>1225</v>
      </c>
      <c r="F17" s="2">
        <f t="shared" si="0"/>
        <v>12250</v>
      </c>
      <c r="G17" s="56"/>
    </row>
    <row r="18" spans="1:7" ht="27">
      <c r="A18" s="4">
        <v>17</v>
      </c>
      <c r="B18" s="4" t="s">
        <v>64</v>
      </c>
      <c r="C18" s="50" t="s">
        <v>44</v>
      </c>
      <c r="D18" s="1">
        <v>10</v>
      </c>
      <c r="E18" s="37">
        <v>1225</v>
      </c>
      <c r="F18" s="2">
        <f t="shared" si="0"/>
        <v>12250</v>
      </c>
      <c r="G18" s="56"/>
    </row>
    <row r="19" spans="1:7" ht="16.5">
      <c r="A19" s="4">
        <v>18</v>
      </c>
      <c r="B19" s="46" t="s">
        <v>67</v>
      </c>
      <c r="C19" s="90" t="s">
        <v>46</v>
      </c>
      <c r="D19" s="91">
        <v>10</v>
      </c>
      <c r="E19" s="93">
        <v>1225</v>
      </c>
      <c r="F19" s="93">
        <f t="shared" si="0"/>
        <v>12250</v>
      </c>
      <c r="G19" s="56"/>
    </row>
    <row r="20" spans="1:7" ht="18.75" customHeight="1">
      <c r="A20" s="4">
        <v>19</v>
      </c>
      <c r="B20" s="46" t="s">
        <v>66</v>
      </c>
      <c r="C20" s="1" t="s">
        <v>27</v>
      </c>
      <c r="D20" s="89">
        <v>1.15</v>
      </c>
      <c r="E20" s="2">
        <v>8432</v>
      </c>
      <c r="F20" s="2">
        <f t="shared" si="0"/>
        <v>9696.8</v>
      </c>
      <c r="G20" s="56"/>
    </row>
    <row r="21" spans="1:7" ht="16.5">
      <c r="A21" s="33">
        <v>20</v>
      </c>
      <c r="B21" s="51" t="s">
        <v>70</v>
      </c>
      <c r="C21" s="45" t="s">
        <v>32</v>
      </c>
      <c r="D21" s="36">
        <v>16</v>
      </c>
      <c r="E21" s="37">
        <v>1225</v>
      </c>
      <c r="F21" s="37">
        <f t="shared" si="0"/>
        <v>19600</v>
      </c>
      <c r="G21" s="56"/>
    </row>
    <row r="22" spans="1:7" ht="16.5">
      <c r="A22" s="33">
        <v>21</v>
      </c>
      <c r="B22" s="51" t="s">
        <v>80</v>
      </c>
      <c r="C22" s="42" t="s">
        <v>4</v>
      </c>
      <c r="D22" s="36">
        <v>13</v>
      </c>
      <c r="E22" s="37">
        <v>1225</v>
      </c>
      <c r="F22" s="37">
        <f t="shared" si="0"/>
        <v>15925</v>
      </c>
      <c r="G22" s="56"/>
    </row>
    <row r="23" ht="16.5">
      <c r="F23" s="56">
        <f>SUM(F2:F22)</f>
        <v>372296.8</v>
      </c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Катя</cp:lastModifiedBy>
  <cp:lastPrinted>2017-06-29T07:00:25Z</cp:lastPrinted>
  <dcterms:created xsi:type="dcterms:W3CDTF">2002-09-18T10:37:37Z</dcterms:created>
  <dcterms:modified xsi:type="dcterms:W3CDTF">2017-06-29T12:25:58Z</dcterms:modified>
  <cp:category/>
  <cp:version/>
  <cp:contentType/>
  <cp:contentStatus/>
</cp:coreProperties>
</file>