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9570" windowHeight="11640" tabRatio="797"/>
  </bookViews>
  <sheets>
    <sheet name="МС 01012015" sheetId="17" r:id="rId1"/>
    <sheet name="МА без фам" sheetId="43" r:id="rId2"/>
  </sheets>
  <calcPr calcId="145621"/>
</workbook>
</file>

<file path=xl/calcChain.xml><?xml version="1.0" encoding="utf-8"?>
<calcChain xmlns="http://schemas.openxmlformats.org/spreadsheetml/2006/main">
  <c r="I19" i="17" l="1"/>
  <c r="F35" i="43" l="1"/>
  <c r="F28" i="43"/>
  <c r="K28" i="43" s="1"/>
  <c r="F32" i="43"/>
  <c r="G32" i="43" s="1"/>
  <c r="J32" i="43" l="1"/>
  <c r="I35" i="43"/>
  <c r="G35" i="43"/>
  <c r="H35" i="43"/>
  <c r="H28" i="43"/>
  <c r="I28" i="43"/>
  <c r="J28" i="43"/>
  <c r="G28" i="43"/>
  <c r="I32" i="43"/>
  <c r="H32" i="43"/>
  <c r="K32" i="43"/>
  <c r="L35" i="43" l="1"/>
  <c r="L28" i="43"/>
  <c r="L32" i="43"/>
  <c r="D16" i="43"/>
  <c r="F17" i="17" l="1"/>
  <c r="K17" i="17" s="1"/>
  <c r="G17" i="17" l="1"/>
  <c r="I17" i="17"/>
  <c r="J17" i="17"/>
  <c r="H17" i="17"/>
  <c r="F43" i="43"/>
  <c r="K43" i="43" s="1"/>
  <c r="F42" i="43"/>
  <c r="J42" i="43" s="1"/>
  <c r="D41" i="43"/>
  <c r="F40" i="43"/>
  <c r="F39" i="43"/>
  <c r="G39" i="43" s="1"/>
  <c r="F38" i="43"/>
  <c r="H38" i="43" s="1"/>
  <c r="F37" i="43"/>
  <c r="G37" i="43" s="1"/>
  <c r="F36" i="43"/>
  <c r="I36" i="43" s="1"/>
  <c r="F34" i="43"/>
  <c r="K34" i="43" s="1"/>
  <c r="F33" i="43"/>
  <c r="F31" i="43"/>
  <c r="G31" i="43" s="1"/>
  <c r="F29" i="43"/>
  <c r="I29" i="43" s="1"/>
  <c r="F27" i="43"/>
  <c r="F26" i="43"/>
  <c r="J26" i="43" s="1"/>
  <c r="F25" i="43"/>
  <c r="I25" i="43" s="1"/>
  <c r="D24" i="43"/>
  <c r="F22" i="43"/>
  <c r="J22" i="43" s="1"/>
  <c r="F21" i="43"/>
  <c r="I21" i="43" s="1"/>
  <c r="F20" i="43"/>
  <c r="F18" i="43"/>
  <c r="K18" i="43" s="1"/>
  <c r="F23" i="43"/>
  <c r="K23" i="43" s="1"/>
  <c r="F19" i="43"/>
  <c r="J19" i="43" s="1"/>
  <c r="F17" i="43"/>
  <c r="F15" i="43"/>
  <c r="I15" i="43" s="1"/>
  <c r="F14" i="43"/>
  <c r="F13" i="43"/>
  <c r="K13" i="43" s="1"/>
  <c r="D12" i="43"/>
  <c r="F11" i="43"/>
  <c r="I11" i="43" s="1"/>
  <c r="F10" i="43"/>
  <c r="J10" i="43" s="1"/>
  <c r="D9" i="43"/>
  <c r="F7" i="43"/>
  <c r="K7" i="43" s="1"/>
  <c r="L17" i="17" l="1"/>
  <c r="J33" i="43"/>
  <c r="F30" i="43"/>
  <c r="D8" i="43"/>
  <c r="I17" i="43"/>
  <c r="F16" i="43"/>
  <c r="F24" i="43"/>
  <c r="F41" i="43"/>
  <c r="G19" i="43"/>
  <c r="F9" i="43"/>
  <c r="K10" i="43"/>
  <c r="J11" i="43"/>
  <c r="J9" i="43" s="1"/>
  <c r="K17" i="43"/>
  <c r="G17" i="43"/>
  <c r="I37" i="43"/>
  <c r="G38" i="43"/>
  <c r="H42" i="43"/>
  <c r="I43" i="43"/>
  <c r="G11" i="43"/>
  <c r="I10" i="43"/>
  <c r="I9" i="43" s="1"/>
  <c r="I13" i="43"/>
  <c r="H17" i="43"/>
  <c r="I19" i="43"/>
  <c r="I22" i="43"/>
  <c r="H37" i="43"/>
  <c r="G42" i="43"/>
  <c r="H43" i="43"/>
  <c r="K22" i="43"/>
  <c r="I23" i="43"/>
  <c r="I18" i="43"/>
  <c r="G22" i="43"/>
  <c r="G26" i="43"/>
  <c r="I33" i="43"/>
  <c r="K42" i="43"/>
  <c r="K41" i="43" s="1"/>
  <c r="G10" i="43"/>
  <c r="H22" i="43"/>
  <c r="H26" i="43"/>
  <c r="H19" i="43"/>
  <c r="F12" i="43"/>
  <c r="K15" i="43"/>
  <c r="H15" i="43"/>
  <c r="G15" i="43"/>
  <c r="J7" i="43"/>
  <c r="H7" i="43"/>
  <c r="I7" i="43"/>
  <c r="H10" i="43"/>
  <c r="H11" i="43"/>
  <c r="K11" i="43"/>
  <c r="G7" i="43"/>
  <c r="H13" i="43"/>
  <c r="I14" i="43"/>
  <c r="J15" i="43"/>
  <c r="J17" i="43"/>
  <c r="K19" i="43"/>
  <c r="H23" i="43"/>
  <c r="H18" i="43"/>
  <c r="I20" i="43"/>
  <c r="J21" i="43"/>
  <c r="J25" i="43"/>
  <c r="K26" i="43"/>
  <c r="I27" i="43"/>
  <c r="J29" i="43"/>
  <c r="I31" i="43"/>
  <c r="G33" i="43"/>
  <c r="K33" i="43"/>
  <c r="H34" i="43"/>
  <c r="J14" i="43"/>
  <c r="J20" i="43"/>
  <c r="G21" i="43"/>
  <c r="K21" i="43"/>
  <c r="G25" i="43"/>
  <c r="K25" i="43"/>
  <c r="J27" i="43"/>
  <c r="G29" i="43"/>
  <c r="K29" i="43"/>
  <c r="J31" i="43"/>
  <c r="H33" i="43"/>
  <c r="I34" i="43"/>
  <c r="G36" i="43"/>
  <c r="I38" i="43"/>
  <c r="H39" i="43"/>
  <c r="G40" i="43"/>
  <c r="I42" i="43"/>
  <c r="J43" i="43"/>
  <c r="J41" i="43" s="1"/>
  <c r="J13" i="43"/>
  <c r="G14" i="43"/>
  <c r="K14" i="43"/>
  <c r="J23" i="43"/>
  <c r="J18" i="43"/>
  <c r="G20" i="43"/>
  <c r="K20" i="43"/>
  <c r="H21" i="43"/>
  <c r="H25" i="43"/>
  <c r="I26" i="43"/>
  <c r="G27" i="43"/>
  <c r="K27" i="43"/>
  <c r="H29" i="43"/>
  <c r="K31" i="43"/>
  <c r="J34" i="43"/>
  <c r="H36" i="43"/>
  <c r="I39" i="43"/>
  <c r="H40" i="43"/>
  <c r="G43" i="43"/>
  <c r="G13" i="43"/>
  <c r="H14" i="43"/>
  <c r="G23" i="43"/>
  <c r="G18" i="43"/>
  <c r="H20" i="43"/>
  <c r="H27" i="43"/>
  <c r="H31" i="43"/>
  <c r="G34" i="43"/>
  <c r="K30" i="43" l="1"/>
  <c r="L37" i="43"/>
  <c r="G30" i="43"/>
  <c r="H30" i="43"/>
  <c r="J30" i="43"/>
  <c r="I30" i="43"/>
  <c r="I41" i="43"/>
  <c r="L29" i="43"/>
  <c r="J12" i="43"/>
  <c r="L38" i="43"/>
  <c r="L31" i="43"/>
  <c r="I16" i="43"/>
  <c r="L26" i="43"/>
  <c r="I12" i="43"/>
  <c r="K9" i="43"/>
  <c r="L22" i="43"/>
  <c r="H16" i="43"/>
  <c r="G16" i="43"/>
  <c r="F8" i="43"/>
  <c r="K16" i="43"/>
  <c r="L21" i="43"/>
  <c r="J16" i="43"/>
  <c r="H41" i="43"/>
  <c r="L36" i="43"/>
  <c r="L39" i="43"/>
  <c r="L25" i="43"/>
  <c r="L33" i="43"/>
  <c r="L23" i="43"/>
  <c r="L10" i="43"/>
  <c r="G12" i="43"/>
  <c r="L27" i="43"/>
  <c r="L20" i="43"/>
  <c r="L40" i="43"/>
  <c r="L17" i="43"/>
  <c r="L7" i="43"/>
  <c r="L14" i="43"/>
  <c r="I24" i="43"/>
  <c r="L11" i="43"/>
  <c r="G9" i="43"/>
  <c r="L34" i="43"/>
  <c r="K12" i="43"/>
  <c r="L15" i="43"/>
  <c r="K24" i="43"/>
  <c r="L42" i="43"/>
  <c r="G24" i="43"/>
  <c r="L18" i="43"/>
  <c r="L19" i="43"/>
  <c r="H9" i="43"/>
  <c r="L43" i="43"/>
  <c r="G41" i="43"/>
  <c r="J24" i="43"/>
  <c r="L13" i="43"/>
  <c r="H24" i="43"/>
  <c r="H12" i="43"/>
  <c r="F19" i="17"/>
  <c r="F16" i="17"/>
  <c r="J16" i="17" s="1"/>
  <c r="F13" i="17"/>
  <c r="I13" i="17" s="1"/>
  <c r="L30" i="43" l="1"/>
  <c r="L9" i="43"/>
  <c r="I8" i="43"/>
  <c r="J8" i="43"/>
  <c r="H19" i="17"/>
  <c r="G16" i="17"/>
  <c r="G15" i="17" s="1"/>
  <c r="H16" i="17"/>
  <c r="H15" i="17" s="1"/>
  <c r="H8" i="43"/>
  <c r="I16" i="17"/>
  <c r="I15" i="17" s="1"/>
  <c r="G8" i="43"/>
  <c r="K8" i="43"/>
  <c r="L24" i="43"/>
  <c r="J15" i="17"/>
  <c r="K15" i="17"/>
  <c r="K13" i="17"/>
  <c r="L16" i="43"/>
  <c r="L12" i="43"/>
  <c r="L41" i="43"/>
  <c r="F15" i="17"/>
  <c r="H13" i="17"/>
  <c r="G13" i="17"/>
  <c r="J13" i="17"/>
  <c r="L8" i="43" l="1"/>
  <c r="L13" i="17"/>
  <c r="L16" i="17"/>
  <c r="L19" i="17"/>
  <c r="L15" i="17" s="1"/>
</calcChain>
</file>

<file path=xl/sharedStrings.xml><?xml version="1.0" encoding="utf-8"?>
<sst xmlns="http://schemas.openxmlformats.org/spreadsheetml/2006/main" count="94" uniqueCount="56">
  <si>
    <t>Оклад</t>
  </si>
  <si>
    <t>ИТОГО</t>
  </si>
  <si>
    <t>Глава МО</t>
  </si>
  <si>
    <t xml:space="preserve"> Главный специалист</t>
  </si>
  <si>
    <t xml:space="preserve"> Специалист 1 категории</t>
  </si>
  <si>
    <t>Мат помощь 25%</t>
  </si>
  <si>
    <t>Премия 50%</t>
  </si>
  <si>
    <t>Надбавка 25%</t>
  </si>
  <si>
    <t xml:space="preserve"> </t>
  </si>
  <si>
    <t>МА МО Аптекарский остров</t>
  </si>
  <si>
    <t>Глава МА</t>
  </si>
  <si>
    <t>Заместитель Главы МА</t>
  </si>
  <si>
    <t xml:space="preserve"> Главный бухгалтер МА</t>
  </si>
  <si>
    <t>Выслуга 25%</t>
  </si>
  <si>
    <t>Муниципальный Совет муниципального образования муниципального округа Аптекарский остров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</si>
  <si>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</si>
  <si>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</si>
  <si>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</si>
  <si>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</si>
  <si>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</si>
  <si>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Структурное подразделение</t>
  </si>
  <si>
    <t>Должности</t>
  </si>
  <si>
    <t>Р/ед.</t>
  </si>
  <si>
    <t>МС МО МО  Апт. Остров</t>
  </si>
  <si>
    <t>Главный бухгалтер МС</t>
  </si>
  <si>
    <t>Местная Администрация муниципального образования муниципального округа Аптекарский остров</t>
  </si>
  <si>
    <t>№ п/п</t>
  </si>
  <si>
    <t>Уборщик служебных помещений</t>
  </si>
  <si>
    <t>Расчетная (баз) ед.</t>
  </si>
  <si>
    <t>Премия 50% (100%)</t>
  </si>
  <si>
    <t>Кол-во р/ед. (Баз. Коэф.)</t>
  </si>
  <si>
    <t>Главный специалист</t>
  </si>
  <si>
    <t>Классный чин</t>
  </si>
  <si>
    <t xml:space="preserve">Классный чин </t>
  </si>
  <si>
    <t>Должность, по техническому обеспечению деятельности МС МО МО Аптекарский остров</t>
  </si>
  <si>
    <t>кол-во р/ед.</t>
  </si>
  <si>
    <t>Главный редактор газеты</t>
  </si>
  <si>
    <t>Заведующий хозяйством</t>
  </si>
  <si>
    <t>Инспектор по контролю за исполнением поручений</t>
  </si>
  <si>
    <t>Документовед</t>
  </si>
  <si>
    <t>Техник</t>
  </si>
  <si>
    <t>Лица, исполняющие отдельные государственные полномочия по опеке и попечительству</t>
  </si>
  <si>
    <t>Ведущий специалист</t>
  </si>
  <si>
    <t>Руководитель структурного подразделения</t>
  </si>
  <si>
    <t xml:space="preserve">Отдел по благоустройству </t>
  </si>
  <si>
    <t>Руководство</t>
  </si>
  <si>
    <t>на период с 01 января 2016 г. по 31 декабря 2016г.</t>
  </si>
  <si>
    <t>17 октября 2015 года</t>
  </si>
  <si>
    <t>Отдел экономического развития и  муниципального заказа, юридического обеспечения</t>
  </si>
  <si>
    <t>Отдел по исполнению муниципальных и  ведомственных целевых программ</t>
  </si>
  <si>
    <t>Сектор  бухгалтерского учета и отчетности</t>
  </si>
  <si>
    <t>ноября  2015г.</t>
  </si>
  <si>
    <t>Приказом Главы МА от   02  ноября  2015 года № 105</t>
  </si>
  <si>
    <t>Премия 100%</t>
  </si>
  <si>
    <t>Решением МС от  30.10.2015 года № 9/3</t>
  </si>
  <si>
    <t>Приложение № 1 к Решению МС от 30.10.2015г. №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</si>
</sst>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0"/>
      <name val="Arial Cyr"/>
      <charset val="204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entury Gothic"/>
      <family val="2"/>
      <charset val="204"/>
      <scheme val="minor"/>
    </font>
    <font>
      <sz val="11"/>
      <name val="Century Gothic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entury Gothic"/>
      <family val="2"/>
      <charset val="204"/>
      <scheme val="minor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14" fillId="0" borderId="0" xfId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15" fillId="0" borderId="0" xfId="1" applyFont="1"/>
    <xf numFmtId="0" fontId="15" fillId="0" borderId="5" xfId="1" applyFont="1" applyBorder="1" applyAlignment="1">
      <alignment vertical="center"/>
    </xf>
    <xf numFmtId="0" fontId="10" fillId="0" borderId="0" xfId="1" applyFont="1"/>
    <xf numFmtId="0" fontId="0" fillId="0" borderId="3" xfId="0" applyBorder="1" applyAlignment="1">
      <alignment horizontal="center" vertical="top" wrapText="1"/>
    </xf>
    <xf numFmtId="0" fontId="16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" xfId="1" applyFont="1" applyBorder="1"/>
    <xf numFmtId="0" fontId="17" fillId="0" borderId="4" xfId="1" applyFont="1" applyBorder="1"/>
    <xf numFmtId="0" fontId="11" fillId="0" borderId="1" xfId="1" applyFont="1" applyBorder="1"/>
    <xf numFmtId="0" fontId="11" fillId="0" borderId="3" xfId="1" applyFont="1" applyBorder="1"/>
    <xf numFmtId="0" fontId="16" fillId="0" borderId="3" xfId="1" applyFont="1" applyBorder="1"/>
    <xf numFmtId="2" fontId="11" fillId="0" borderId="3" xfId="1" applyNumberFormat="1" applyFont="1" applyBorder="1"/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" fontId="14" fillId="0" borderId="0" xfId="1" applyNumberFormat="1" applyFont="1" applyAlignment="1">
      <alignment horizontal="center" vertical="center"/>
    </xf>
    <xf numFmtId="0" fontId="14" fillId="0" borderId="0" xfId="1" applyFont="1"/>
    <xf numFmtId="0" fontId="13" fillId="0" borderId="4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1" fontId="14" fillId="0" borderId="0" xfId="1" applyNumberFormat="1" applyFont="1"/>
    <xf numFmtId="0" fontId="13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2" fontId="11" fillId="0" borderId="3" xfId="1" applyNumberFormat="1" applyFont="1" applyBorder="1" applyAlignment="1">
      <alignment horizontal="center"/>
    </xf>
    <xf numFmtId="1" fontId="11" fillId="0" borderId="2" xfId="1" applyNumberFormat="1" applyFont="1" applyBorder="1" applyAlignment="1">
      <alignment horizontal="center"/>
    </xf>
    <xf numFmtId="0" fontId="11" fillId="0" borderId="1" xfId="0" applyFont="1" applyBorder="1"/>
    <xf numFmtId="0" fontId="16" fillId="0" borderId="1" xfId="1" applyFont="1" applyFill="1" applyBorder="1"/>
    <xf numFmtId="0" fontId="16" fillId="0" borderId="3" xfId="1" applyFont="1" applyBorder="1" applyAlignment="1">
      <alignment horizontal="center" wrapText="1"/>
    </xf>
    <xf numFmtId="1" fontId="13" fillId="0" borderId="2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1" fillId="0" borderId="2" xfId="1" applyFont="1" applyBorder="1"/>
    <xf numFmtId="0" fontId="16" fillId="0" borderId="7" xfId="1" applyFont="1" applyBorder="1"/>
    <xf numFmtId="0" fontId="17" fillId="0" borderId="7" xfId="1" applyFont="1" applyBorder="1" applyAlignment="1">
      <alignment horizontal="center"/>
    </xf>
    <xf numFmtId="1" fontId="16" fillId="0" borderId="7" xfId="1" applyNumberFormat="1" applyFont="1" applyBorder="1"/>
    <xf numFmtId="1" fontId="12" fillId="0" borderId="7" xfId="1" applyNumberFormat="1" applyFont="1" applyBorder="1" applyAlignment="1">
      <alignment horizontal="center"/>
    </xf>
    <xf numFmtId="0" fontId="11" fillId="0" borderId="1" xfId="1" applyFont="1" applyBorder="1" applyAlignment="1">
      <alignment horizontal="left" vertical="center"/>
    </xf>
    <xf numFmtId="1" fontId="14" fillId="0" borderId="0" xfId="1" applyNumberFormat="1" applyFont="1" applyBorder="1"/>
    <xf numFmtId="0" fontId="14" fillId="0" borderId="0" xfId="1" applyFont="1" applyBorder="1"/>
    <xf numFmtId="1" fontId="14" fillId="0" borderId="0" xfId="1" applyNumberFormat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2" fillId="0" borderId="0" xfId="1" applyFont="1" applyBorder="1"/>
    <xf numFmtId="10" fontId="14" fillId="0" borderId="0" xfId="1" applyNumberFormat="1" applyFont="1" applyBorder="1"/>
    <xf numFmtId="0" fontId="19" fillId="0" borderId="0" xfId="1" applyFont="1" applyBorder="1"/>
    <xf numFmtId="0" fontId="1" fillId="0" borderId="0" xfId="1" applyFont="1" applyBorder="1"/>
    <xf numFmtId="1" fontId="13" fillId="0" borderId="0" xfId="1" applyNumberFormat="1" applyFont="1" applyBorder="1" applyAlignment="1">
      <alignment horizontal="center"/>
    </xf>
    <xf numFmtId="1" fontId="18" fillId="0" borderId="0" xfId="1" applyNumberFormat="1" applyFont="1" applyBorder="1" applyAlignment="1">
      <alignment horizontal="center"/>
    </xf>
    <xf numFmtId="1" fontId="13" fillId="0" borderId="0" xfId="1" applyNumberFormat="1" applyFont="1" applyBorder="1" applyAlignment="1">
      <alignment horizontal="center" vertical="center"/>
    </xf>
    <xf numFmtId="1" fontId="12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8" xfId="1" applyFont="1" applyBorder="1" applyAlignment="1">
      <alignment horizontal="center" wrapText="1"/>
    </xf>
    <xf numFmtId="0" fontId="13" fillId="0" borderId="4" xfId="1" applyFont="1" applyBorder="1" applyAlignment="1">
      <alignment horizontal="center" wrapText="1"/>
    </xf>
    <xf numFmtId="0" fontId="1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1" fontId="15" fillId="0" borderId="0" xfId="1" applyNumberFormat="1" applyFont="1"/>
    <xf numFmtId="0" fontId="15" fillId="0" borderId="0" xfId="1" applyFont="1" applyBorder="1"/>
    <xf numFmtId="1" fontId="15" fillId="0" borderId="0" xfId="1" applyNumberFormat="1" applyFont="1" applyBorder="1"/>
    <xf numFmtId="0" fontId="11" fillId="0" borderId="3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Аптека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Аптека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Аптека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22" sqref="C22"/>
    </sheetView>
  </sheetViews>
  <sheetFormatPr defaultRowHeight="12.75" x14ac:dyDescent="0.2"/>
  <cols>
    <col min="1" max="1" width="2" customWidth="1"/>
    <col min="2" max="2" width="26.140625" customWidth="1"/>
    <col min="3" max="3" width="22.28515625" customWidth="1"/>
    <col min="4" max="4" width="7.28515625" customWidth="1"/>
    <col min="5" max="5" width="7.140625" customWidth="1"/>
    <col min="11" max="11" width="11.140625" customWidth="1"/>
    <col min="12" max="12" width="12.28515625" customWidth="1"/>
  </cols>
  <sheetData>
    <row r="1" spans="1:12" ht="12.75" customHeight="1" x14ac:dyDescent="0.2">
      <c r="I1" s="97" t="s">
        <v>55</v>
      </c>
      <c r="J1" s="97"/>
      <c r="K1" s="97"/>
    </row>
    <row r="2" spans="1:12" ht="36.75" customHeight="1" x14ac:dyDescent="0.2">
      <c r="C2" s="98" t="s">
        <v>14</v>
      </c>
      <c r="D2" s="98"/>
      <c r="E2" s="98"/>
      <c r="F2" s="98"/>
      <c r="G2" s="98"/>
      <c r="I2" s="97"/>
      <c r="J2" s="97"/>
      <c r="K2" s="97"/>
    </row>
    <row r="3" spans="1:12" x14ac:dyDescent="0.2">
      <c r="C3" s="99" t="s">
        <v>15</v>
      </c>
      <c r="D3" s="99"/>
      <c r="E3" s="99"/>
      <c r="F3" s="99"/>
      <c r="G3" s="99"/>
      <c r="I3" s="13"/>
      <c r="J3" s="13"/>
    </row>
    <row r="4" spans="1:12" x14ac:dyDescent="0.2">
      <c r="C4" s="14"/>
      <c r="D4" s="14"/>
      <c r="E4" s="14"/>
      <c r="F4" s="14"/>
      <c r="G4" s="14"/>
    </row>
    <row r="5" spans="1:12" ht="27" customHeight="1" x14ac:dyDescent="0.25">
      <c r="B5" s="104" t="s">
        <v>16</v>
      </c>
      <c r="C5" s="104"/>
      <c r="D5" s="101" t="s">
        <v>17</v>
      </c>
      <c r="E5" s="101"/>
      <c r="F5" s="105" t="s">
        <v>18</v>
      </c>
      <c r="G5" s="106"/>
      <c r="H5" s="15"/>
      <c r="I5" s="107" t="s">
        <v>19</v>
      </c>
      <c r="J5" s="107"/>
    </row>
    <row r="6" spans="1:12" x14ac:dyDescent="0.2">
      <c r="C6" s="14"/>
      <c r="D6" s="100"/>
      <c r="E6" s="101"/>
      <c r="F6" s="101" t="s">
        <v>47</v>
      </c>
      <c r="G6" s="101"/>
      <c r="H6" s="102" t="s">
        <v>54</v>
      </c>
      <c r="I6" s="103"/>
      <c r="J6" s="103"/>
      <c r="K6" s="103"/>
      <c r="L6" s="103"/>
    </row>
    <row r="7" spans="1:12" x14ac:dyDescent="0.2">
      <c r="B7" t="s">
        <v>46</v>
      </c>
      <c r="C7" s="14"/>
      <c r="D7" s="14"/>
      <c r="E7" s="14"/>
      <c r="F7" s="14"/>
      <c r="G7" s="14"/>
      <c r="I7" s="13"/>
      <c r="J7" s="13"/>
      <c r="K7" s="13"/>
    </row>
    <row r="8" spans="1:12" x14ac:dyDescent="0.2">
      <c r="I8" s="16"/>
      <c r="J8" s="16"/>
      <c r="K8" s="16"/>
    </row>
    <row r="9" spans="1:12" x14ac:dyDescent="0.2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64.5" customHeight="1" x14ac:dyDescent="0.2">
      <c r="A10" s="4"/>
      <c r="B10" s="17" t="s">
        <v>20</v>
      </c>
      <c r="C10" s="6" t="s">
        <v>21</v>
      </c>
      <c r="D10" s="12" t="s">
        <v>35</v>
      </c>
      <c r="E10" s="12" t="s">
        <v>22</v>
      </c>
      <c r="F10" s="5" t="s">
        <v>0</v>
      </c>
      <c r="G10" s="12" t="s">
        <v>6</v>
      </c>
      <c r="H10" s="12" t="s">
        <v>7</v>
      </c>
      <c r="I10" s="12" t="s">
        <v>5</v>
      </c>
      <c r="J10" s="12" t="s">
        <v>13</v>
      </c>
      <c r="K10" s="12" t="s">
        <v>33</v>
      </c>
      <c r="L10" s="5" t="s">
        <v>1</v>
      </c>
    </row>
    <row r="11" spans="1:12" x14ac:dyDescent="0.2">
      <c r="A11" s="4"/>
      <c r="B11" s="8"/>
      <c r="C11" s="7" t="s">
        <v>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4"/>
      <c r="B12" s="10" t="s">
        <v>2</v>
      </c>
      <c r="C12" s="10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2">
      <c r="A13" s="4">
        <v>1</v>
      </c>
      <c r="B13" s="8"/>
      <c r="C13" s="7" t="s">
        <v>2</v>
      </c>
      <c r="D13" s="3">
        <v>25</v>
      </c>
      <c r="E13" s="3">
        <v>1300</v>
      </c>
      <c r="F13" s="2">
        <f>D13*E13</f>
        <v>32500</v>
      </c>
      <c r="G13" s="2">
        <f>F13*50%</f>
        <v>16250</v>
      </c>
      <c r="H13" s="2">
        <f>F13*25%</f>
        <v>8125</v>
      </c>
      <c r="I13" s="2">
        <f>F13*25%</f>
        <v>8125</v>
      </c>
      <c r="J13" s="2">
        <f>F13*25%</f>
        <v>8125</v>
      </c>
      <c r="K13" s="2">
        <f>F13*2/12</f>
        <v>5416.666666666667</v>
      </c>
      <c r="L13" s="2">
        <f>SUM(F13:K13)</f>
        <v>78541.666666666672</v>
      </c>
    </row>
    <row r="14" spans="1:12" x14ac:dyDescent="0.2">
      <c r="A14" s="4"/>
      <c r="B14" s="8"/>
      <c r="C14" s="7"/>
      <c r="D14" s="3"/>
      <c r="E14" s="3"/>
      <c r="F14" s="2"/>
      <c r="G14" s="2"/>
      <c r="H14" s="2"/>
      <c r="I14" s="2"/>
      <c r="J14" s="2"/>
      <c r="K14" s="2"/>
      <c r="L14" s="2"/>
    </row>
    <row r="15" spans="1:12" x14ac:dyDescent="0.2">
      <c r="A15" s="4"/>
      <c r="B15" s="10" t="s">
        <v>23</v>
      </c>
      <c r="C15" s="10"/>
      <c r="D15" s="1"/>
      <c r="E15" s="1"/>
      <c r="F15" s="11">
        <f t="shared" ref="F15:K15" si="0">SUM(F16:F17)</f>
        <v>48100</v>
      </c>
      <c r="G15" s="11">
        <f t="shared" si="0"/>
        <v>24050</v>
      </c>
      <c r="H15" s="11">
        <f t="shared" si="0"/>
        <v>12025</v>
      </c>
      <c r="I15" s="11">
        <f t="shared" si="0"/>
        <v>12025</v>
      </c>
      <c r="J15" s="11">
        <f t="shared" si="0"/>
        <v>12025</v>
      </c>
      <c r="K15" s="11">
        <f t="shared" si="0"/>
        <v>8089</v>
      </c>
      <c r="L15" s="2">
        <f>L16+L17+L19</f>
        <v>148814</v>
      </c>
    </row>
    <row r="16" spans="1:12" x14ac:dyDescent="0.2">
      <c r="A16" s="4">
        <v>2</v>
      </c>
      <c r="B16" s="8"/>
      <c r="C16" s="7" t="s">
        <v>24</v>
      </c>
      <c r="D16" s="3">
        <v>19</v>
      </c>
      <c r="E16" s="3">
        <v>1300</v>
      </c>
      <c r="F16" s="2">
        <f>D16*E16</f>
        <v>24700</v>
      </c>
      <c r="G16" s="2">
        <f>F16*50%</f>
        <v>12350</v>
      </c>
      <c r="H16" s="2">
        <f>F16*25%</f>
        <v>6175</v>
      </c>
      <c r="I16" s="2">
        <f>F16*25%</f>
        <v>6175</v>
      </c>
      <c r="J16" s="2">
        <f>F16*25%</f>
        <v>6175</v>
      </c>
      <c r="K16" s="2">
        <v>4189</v>
      </c>
      <c r="L16" s="2">
        <f>SUM(F16:K16)</f>
        <v>59764</v>
      </c>
    </row>
    <row r="17" spans="1:12" ht="42" customHeight="1" x14ac:dyDescent="0.2">
      <c r="A17" s="4">
        <v>4</v>
      </c>
      <c r="B17" s="9"/>
      <c r="C17" s="26" t="s">
        <v>43</v>
      </c>
      <c r="D17" s="1">
        <v>18</v>
      </c>
      <c r="E17" s="3">
        <v>1300</v>
      </c>
      <c r="F17" s="2">
        <f>D17*E17</f>
        <v>23400</v>
      </c>
      <c r="G17" s="2">
        <f>F17*50%</f>
        <v>11700</v>
      </c>
      <c r="H17" s="2">
        <f>F17*25%</f>
        <v>5850</v>
      </c>
      <c r="I17" s="2">
        <f>F17*25%</f>
        <v>5850</v>
      </c>
      <c r="J17" s="2">
        <f>F17*25%</f>
        <v>5850</v>
      </c>
      <c r="K17" s="2">
        <f>F17*2/12</f>
        <v>3900</v>
      </c>
      <c r="L17" s="2">
        <f>SUM(F17:K17)</f>
        <v>56550</v>
      </c>
    </row>
    <row r="18" spans="1:12" ht="60" x14ac:dyDescent="0.2">
      <c r="A18" s="4"/>
      <c r="B18" s="12"/>
      <c r="C18" s="129" t="s">
        <v>34</v>
      </c>
      <c r="D18" s="12" t="s">
        <v>35</v>
      </c>
      <c r="E18" s="12" t="s">
        <v>22</v>
      </c>
      <c r="F18" s="5" t="s">
        <v>0</v>
      </c>
      <c r="G18" s="12" t="s">
        <v>53</v>
      </c>
      <c r="H18" s="12" t="s">
        <v>7</v>
      </c>
      <c r="I18" s="12" t="s">
        <v>5</v>
      </c>
      <c r="J18" s="12"/>
      <c r="K18" s="18"/>
      <c r="L18" s="5" t="s">
        <v>1</v>
      </c>
    </row>
    <row r="19" spans="1:12" ht="25.5" x14ac:dyDescent="0.2">
      <c r="A19" s="4">
        <v>5</v>
      </c>
      <c r="B19" s="21"/>
      <c r="C19" s="21" t="s">
        <v>36</v>
      </c>
      <c r="D19" s="22">
        <v>10</v>
      </c>
      <c r="E19" s="3">
        <v>1300</v>
      </c>
      <c r="F19" s="2">
        <f>D19*E19</f>
        <v>13000</v>
      </c>
      <c r="G19" s="2">
        <v>13000</v>
      </c>
      <c r="H19" s="2">
        <f>F19*25%</f>
        <v>3250</v>
      </c>
      <c r="I19" s="2">
        <f>G19*25%</f>
        <v>3250</v>
      </c>
      <c r="J19" s="2"/>
      <c r="K19" s="2"/>
      <c r="L19" s="2">
        <f>SUM(F19:K19)</f>
        <v>32500</v>
      </c>
    </row>
    <row r="20" spans="1:12" x14ac:dyDescent="0.2">
      <c r="L20" s="19"/>
    </row>
  </sheetData>
  <mergeCells count="10">
    <mergeCell ref="I1:K2"/>
    <mergeCell ref="C2:G2"/>
    <mergeCell ref="C3:G3"/>
    <mergeCell ref="D6:E6"/>
    <mergeCell ref="F6:G6"/>
    <mergeCell ref="H6:L6"/>
    <mergeCell ref="B5:C5"/>
    <mergeCell ref="D5:E5"/>
    <mergeCell ref="F5:G5"/>
    <mergeCell ref="I5:J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A49" workbookViewId="0">
      <selection activeCell="N19" sqref="N19"/>
    </sheetView>
  </sheetViews>
  <sheetFormatPr defaultColWidth="9.140625" defaultRowHeight="16.5" x14ac:dyDescent="0.3"/>
  <cols>
    <col min="1" max="1" width="4" style="20" customWidth="1"/>
    <col min="2" max="2" width="17.42578125" style="20" customWidth="1"/>
    <col min="3" max="3" width="28.85546875" style="20" customWidth="1"/>
    <col min="4" max="4" width="6.85546875" style="20" customWidth="1"/>
    <col min="5" max="5" width="10" style="20" customWidth="1"/>
    <col min="6" max="6" width="9.42578125" style="20" customWidth="1"/>
    <col min="7" max="7" width="9.7109375" style="20" customWidth="1"/>
    <col min="8" max="8" width="9.28515625" style="20" customWidth="1"/>
    <col min="9" max="9" width="11.42578125" style="20" customWidth="1"/>
    <col min="10" max="10" width="9.5703125" style="20" bestFit="1" customWidth="1"/>
    <col min="11" max="11" width="10.85546875" style="20" customWidth="1"/>
    <col min="12" max="12" width="10.5703125" style="20" bestFit="1" customWidth="1"/>
    <col min="13" max="18" width="9.140625" style="20"/>
    <col min="19" max="19" width="10.85546875" style="20" customWidth="1"/>
    <col min="20" max="20" width="11.28515625" style="20" customWidth="1"/>
    <col min="21" max="16384" width="9.140625" style="20"/>
  </cols>
  <sheetData>
    <row r="1" spans="1:22" ht="33.75" customHeight="1" x14ac:dyDescent="0.3">
      <c r="A1" s="23"/>
      <c r="B1" s="23"/>
      <c r="C1" s="119" t="s">
        <v>25</v>
      </c>
      <c r="D1" s="119"/>
      <c r="E1" s="119"/>
      <c r="F1" s="119"/>
      <c r="G1" s="119"/>
      <c r="H1" s="23"/>
      <c r="I1" s="118"/>
      <c r="J1" s="118"/>
      <c r="K1" s="118"/>
      <c r="L1" s="118"/>
    </row>
    <row r="2" spans="1:22" x14ac:dyDescent="0.3">
      <c r="A2" s="23"/>
      <c r="B2" s="23"/>
      <c r="C2" s="120" t="s">
        <v>15</v>
      </c>
      <c r="D2" s="120"/>
      <c r="E2" s="120"/>
      <c r="F2" s="120"/>
      <c r="G2" s="120"/>
      <c r="H2" s="23"/>
      <c r="I2" s="87"/>
      <c r="J2" s="87"/>
      <c r="K2" s="23"/>
      <c r="L2" s="23"/>
    </row>
    <row r="3" spans="1:22" ht="24" customHeight="1" x14ac:dyDescent="0.3">
      <c r="A3" s="23"/>
      <c r="B3" s="121" t="s">
        <v>16</v>
      </c>
      <c r="C3" s="121"/>
      <c r="D3" s="115" t="s">
        <v>17</v>
      </c>
      <c r="E3" s="115"/>
      <c r="F3" s="122" t="s">
        <v>18</v>
      </c>
      <c r="G3" s="123"/>
      <c r="H3" s="24"/>
      <c r="I3" s="110" t="s">
        <v>19</v>
      </c>
      <c r="J3" s="110"/>
      <c r="K3" s="23"/>
      <c r="L3" s="23"/>
    </row>
    <row r="4" spans="1:22" ht="15" customHeight="1" x14ac:dyDescent="0.3">
      <c r="A4" s="23"/>
      <c r="B4" s="23"/>
      <c r="C4" s="88"/>
      <c r="D4" s="115">
        <v>1</v>
      </c>
      <c r="E4" s="115"/>
      <c r="F4" s="115" t="s">
        <v>51</v>
      </c>
      <c r="G4" s="115"/>
      <c r="H4" s="111" t="s">
        <v>52</v>
      </c>
      <c r="I4" s="112"/>
      <c r="J4" s="112"/>
      <c r="K4" s="112"/>
      <c r="L4" s="112"/>
    </row>
    <row r="5" spans="1:22" x14ac:dyDescent="0.3">
      <c r="A5" s="23"/>
      <c r="B5" s="25" t="s">
        <v>46</v>
      </c>
      <c r="C5" s="88"/>
      <c r="D5" s="88"/>
      <c r="E5" s="88"/>
      <c r="F5" s="88"/>
      <c r="G5" s="88"/>
      <c r="H5" s="23"/>
      <c r="I5" s="87"/>
      <c r="J5" s="87"/>
      <c r="K5" s="87"/>
      <c r="L5" s="23"/>
    </row>
    <row r="6" spans="1:22" s="40" customFormat="1" ht="75.75" x14ac:dyDescent="0.3">
      <c r="A6" s="27" t="s">
        <v>26</v>
      </c>
      <c r="B6" s="28" t="s">
        <v>20</v>
      </c>
      <c r="C6" s="35" t="s">
        <v>21</v>
      </c>
      <c r="D6" s="36" t="s">
        <v>30</v>
      </c>
      <c r="E6" s="36" t="s">
        <v>28</v>
      </c>
      <c r="F6" s="37" t="s">
        <v>0</v>
      </c>
      <c r="G6" s="38" t="s">
        <v>29</v>
      </c>
      <c r="H6" s="38" t="s">
        <v>7</v>
      </c>
      <c r="I6" s="38" t="s">
        <v>5</v>
      </c>
      <c r="J6" s="38" t="s">
        <v>13</v>
      </c>
      <c r="K6" s="38" t="s">
        <v>32</v>
      </c>
      <c r="L6" s="37" t="s">
        <v>1</v>
      </c>
      <c r="M6" s="39"/>
      <c r="N6" s="89"/>
      <c r="O6" s="89"/>
      <c r="P6" s="89"/>
      <c r="Q6" s="90"/>
      <c r="R6" s="81"/>
      <c r="S6" s="91"/>
      <c r="T6" s="81"/>
      <c r="U6" s="81"/>
      <c r="V6" s="81"/>
    </row>
    <row r="7" spans="1:22" s="40" customFormat="1" x14ac:dyDescent="0.3">
      <c r="A7" s="29">
        <v>1</v>
      </c>
      <c r="B7" s="30"/>
      <c r="C7" s="41" t="s">
        <v>10</v>
      </c>
      <c r="D7" s="42">
        <v>25</v>
      </c>
      <c r="E7" s="43">
        <v>1300</v>
      </c>
      <c r="F7" s="44">
        <f>D7*E7</f>
        <v>32500</v>
      </c>
      <c r="G7" s="44">
        <f>F7*50%</f>
        <v>16250</v>
      </c>
      <c r="H7" s="44">
        <f>F7*25%</f>
        <v>8125</v>
      </c>
      <c r="I7" s="44">
        <f>F7*25%</f>
        <v>8125</v>
      </c>
      <c r="J7" s="44">
        <f>F7*25%</f>
        <v>8125</v>
      </c>
      <c r="K7" s="44">
        <f>F7*2/12</f>
        <v>5416.666666666667</v>
      </c>
      <c r="L7" s="44">
        <f>SUM(F7:K7)</f>
        <v>78541.666666666672</v>
      </c>
      <c r="M7" s="45"/>
      <c r="N7" s="81"/>
      <c r="O7" s="81"/>
      <c r="P7" s="80"/>
      <c r="Q7" s="80"/>
      <c r="R7" s="81"/>
      <c r="S7" s="92"/>
      <c r="T7" s="92"/>
      <c r="U7" s="92"/>
      <c r="V7" s="81"/>
    </row>
    <row r="8" spans="1:22" s="40" customFormat="1" ht="42.75" x14ac:dyDescent="0.3">
      <c r="A8" s="29"/>
      <c r="B8" s="85" t="s">
        <v>9</v>
      </c>
      <c r="C8" s="86"/>
      <c r="D8" s="64">
        <f>D9+D12+D16+D24+D30</f>
        <v>380</v>
      </c>
      <c r="E8" s="43"/>
      <c r="F8" s="64">
        <f t="shared" ref="F8:L8" si="0">F9+F12+F16+F24+F30</f>
        <v>501807</v>
      </c>
      <c r="G8" s="64">
        <f t="shared" si="0"/>
        <v>286657</v>
      </c>
      <c r="H8" s="64">
        <f t="shared" si="0"/>
        <v>125451.75</v>
      </c>
      <c r="I8" s="64">
        <f t="shared" si="0"/>
        <v>123175</v>
      </c>
      <c r="J8" s="64">
        <f t="shared" si="0"/>
        <v>107575</v>
      </c>
      <c r="K8" s="64">
        <f t="shared" si="0"/>
        <v>71716.666666666672</v>
      </c>
      <c r="L8" s="44">
        <f t="shared" si="0"/>
        <v>1216382.4166666667</v>
      </c>
      <c r="M8" s="45"/>
      <c r="N8" s="93"/>
      <c r="O8" s="93"/>
      <c r="P8" s="93"/>
      <c r="Q8" s="93"/>
      <c r="R8" s="81"/>
      <c r="S8" s="94"/>
      <c r="T8" s="93"/>
      <c r="U8" s="81"/>
      <c r="V8" s="93"/>
    </row>
    <row r="9" spans="1:22" s="40" customFormat="1" ht="34.5" customHeight="1" x14ac:dyDescent="0.3">
      <c r="A9" s="29"/>
      <c r="B9" s="46" t="s">
        <v>45</v>
      </c>
      <c r="C9" s="41"/>
      <c r="D9" s="42">
        <f>D10+D11</f>
        <v>42</v>
      </c>
      <c r="E9" s="48"/>
      <c r="F9" s="44">
        <f>F10+F11</f>
        <v>54600</v>
      </c>
      <c r="G9" s="44">
        <f t="shared" ref="G9:L9" si="1">G10+G11</f>
        <v>27300</v>
      </c>
      <c r="H9" s="44">
        <f t="shared" si="1"/>
        <v>13650</v>
      </c>
      <c r="I9" s="44">
        <f t="shared" si="1"/>
        <v>13650</v>
      </c>
      <c r="J9" s="44">
        <f t="shared" si="1"/>
        <v>13650</v>
      </c>
      <c r="K9" s="44">
        <f t="shared" si="1"/>
        <v>9100</v>
      </c>
      <c r="L9" s="44">
        <f t="shared" si="1"/>
        <v>131950</v>
      </c>
      <c r="M9" s="45"/>
      <c r="N9" s="93"/>
      <c r="O9" s="93"/>
      <c r="P9" s="93"/>
      <c r="Q9" s="93"/>
      <c r="R9" s="81"/>
      <c r="S9" s="92"/>
      <c r="T9" s="81"/>
      <c r="U9" s="92"/>
      <c r="V9" s="80"/>
    </row>
    <row r="10" spans="1:22" s="40" customFormat="1" x14ac:dyDescent="0.3">
      <c r="A10" s="31">
        <v>2</v>
      </c>
      <c r="B10" s="32"/>
      <c r="C10" s="49" t="s">
        <v>11</v>
      </c>
      <c r="D10" s="47">
        <v>21</v>
      </c>
      <c r="E10" s="48">
        <v>1300</v>
      </c>
      <c r="F10" s="50">
        <f>D10*E10</f>
        <v>27300</v>
      </c>
      <c r="G10" s="50">
        <f>F10*50%</f>
        <v>13650</v>
      </c>
      <c r="H10" s="50">
        <f>F10*25%</f>
        <v>6825</v>
      </c>
      <c r="I10" s="50">
        <f>F10*25%</f>
        <v>6825</v>
      </c>
      <c r="J10" s="50">
        <f>F10*25%</f>
        <v>6825</v>
      </c>
      <c r="K10" s="50">
        <f>F10*2/12</f>
        <v>4550</v>
      </c>
      <c r="L10" s="50">
        <f>SUM(F10:K10)</f>
        <v>65975</v>
      </c>
      <c r="M10" s="45"/>
      <c r="N10" s="81"/>
      <c r="O10" s="81"/>
      <c r="P10" s="80"/>
      <c r="Q10" s="80"/>
      <c r="R10" s="81"/>
      <c r="S10" s="81"/>
      <c r="T10" s="81"/>
      <c r="U10" s="81"/>
      <c r="V10" s="81"/>
    </row>
    <row r="11" spans="1:22" s="40" customFormat="1" x14ac:dyDescent="0.3">
      <c r="A11" s="31">
        <v>3</v>
      </c>
      <c r="B11" s="32"/>
      <c r="C11" s="49" t="s">
        <v>11</v>
      </c>
      <c r="D11" s="47">
        <v>21</v>
      </c>
      <c r="E11" s="48">
        <v>1300</v>
      </c>
      <c r="F11" s="50">
        <f>D11*E11</f>
        <v>27300</v>
      </c>
      <c r="G11" s="50">
        <f>F11*50%</f>
        <v>13650</v>
      </c>
      <c r="H11" s="50">
        <f>F11*25%</f>
        <v>6825</v>
      </c>
      <c r="I11" s="50">
        <f>F11*25%</f>
        <v>6825</v>
      </c>
      <c r="J11" s="50">
        <f>F11*25%</f>
        <v>6825</v>
      </c>
      <c r="K11" s="50">
        <f>F11*2/12</f>
        <v>4550</v>
      </c>
      <c r="L11" s="50">
        <f>SUM(F11:K11)</f>
        <v>65975</v>
      </c>
      <c r="M11" s="45"/>
      <c r="N11" s="81"/>
      <c r="O11" s="81"/>
      <c r="P11" s="80"/>
      <c r="Q11" s="80"/>
      <c r="R11" s="81"/>
      <c r="S11" s="81"/>
      <c r="T11" s="81"/>
      <c r="U11" s="81"/>
      <c r="V11" s="81"/>
    </row>
    <row r="12" spans="1:22" s="40" customFormat="1" ht="46.5" customHeight="1" x14ac:dyDescent="0.3">
      <c r="A12" s="29"/>
      <c r="B12" s="113" t="s">
        <v>50</v>
      </c>
      <c r="C12" s="114"/>
      <c r="D12" s="51">
        <f t="shared" ref="D12:K12" si="2">SUM(D13:D15)</f>
        <v>51</v>
      </c>
      <c r="E12" s="51"/>
      <c r="F12" s="52">
        <f>SUM(F13:F15)</f>
        <v>66300</v>
      </c>
      <c r="G12" s="52">
        <f t="shared" si="2"/>
        <v>33150</v>
      </c>
      <c r="H12" s="52">
        <f t="shared" si="2"/>
        <v>16575</v>
      </c>
      <c r="I12" s="52">
        <f t="shared" si="2"/>
        <v>16575</v>
      </c>
      <c r="J12" s="52">
        <f t="shared" si="2"/>
        <v>16575</v>
      </c>
      <c r="K12" s="52">
        <f t="shared" si="2"/>
        <v>11050</v>
      </c>
      <c r="L12" s="53">
        <f>SUM(L13:L15)</f>
        <v>160225</v>
      </c>
      <c r="M12" s="45"/>
      <c r="N12" s="95"/>
      <c r="O12" s="95"/>
      <c r="P12" s="95"/>
      <c r="Q12" s="95"/>
      <c r="R12" s="81"/>
      <c r="S12" s="92"/>
      <c r="T12" s="80"/>
      <c r="U12" s="92"/>
      <c r="V12" s="80"/>
    </row>
    <row r="13" spans="1:22" s="40" customFormat="1" x14ac:dyDescent="0.3">
      <c r="A13" s="29">
        <v>4</v>
      </c>
      <c r="B13" s="33"/>
      <c r="C13" s="54" t="s">
        <v>12</v>
      </c>
      <c r="D13" s="47">
        <v>21</v>
      </c>
      <c r="E13" s="48">
        <v>1300</v>
      </c>
      <c r="F13" s="50">
        <f>D13*E13</f>
        <v>27300</v>
      </c>
      <c r="G13" s="50">
        <f>F13*50%</f>
        <v>13650</v>
      </c>
      <c r="H13" s="50">
        <f>F13*25%</f>
        <v>6825</v>
      </c>
      <c r="I13" s="50">
        <f>F13*25%</f>
        <v>6825</v>
      </c>
      <c r="J13" s="50">
        <f>F13*25%</f>
        <v>6825</v>
      </c>
      <c r="K13" s="50">
        <f>F13*2/12</f>
        <v>4550</v>
      </c>
      <c r="L13" s="50">
        <f>SUM(F13:K13)</f>
        <v>65975</v>
      </c>
      <c r="M13" s="45"/>
      <c r="N13" s="81"/>
      <c r="O13" s="81"/>
      <c r="P13" s="80"/>
      <c r="Q13" s="80"/>
      <c r="R13" s="81"/>
      <c r="S13" s="81"/>
      <c r="T13" s="81"/>
      <c r="U13" s="81"/>
      <c r="V13" s="81"/>
    </row>
    <row r="14" spans="1:22" s="40" customFormat="1" x14ac:dyDescent="0.3">
      <c r="A14" s="29">
        <v>5</v>
      </c>
      <c r="B14" s="33"/>
      <c r="C14" s="54" t="s">
        <v>3</v>
      </c>
      <c r="D14" s="47">
        <v>16</v>
      </c>
      <c r="E14" s="48">
        <v>1300</v>
      </c>
      <c r="F14" s="50">
        <f>D14*E14</f>
        <v>20800</v>
      </c>
      <c r="G14" s="50">
        <f>F14*50%</f>
        <v>10400</v>
      </c>
      <c r="H14" s="50">
        <f>F14*25%</f>
        <v>5200</v>
      </c>
      <c r="I14" s="50">
        <f>F14*25%</f>
        <v>5200</v>
      </c>
      <c r="J14" s="50">
        <f>F14*25%</f>
        <v>5200</v>
      </c>
      <c r="K14" s="50">
        <f>F14*2/12</f>
        <v>3466.6666666666665</v>
      </c>
      <c r="L14" s="50">
        <f>SUM(F14:K14)</f>
        <v>50266.666666666664</v>
      </c>
      <c r="M14" s="45"/>
      <c r="N14" s="81"/>
      <c r="O14" s="80"/>
      <c r="P14" s="80"/>
      <c r="Q14" s="80"/>
      <c r="R14" s="81"/>
      <c r="S14" s="81"/>
      <c r="T14" s="81"/>
      <c r="U14" s="81"/>
      <c r="V14" s="81"/>
    </row>
    <row r="15" spans="1:22" s="23" customFormat="1" x14ac:dyDescent="0.3">
      <c r="A15" s="31">
        <v>6</v>
      </c>
      <c r="B15" s="32"/>
      <c r="C15" s="54" t="s">
        <v>42</v>
      </c>
      <c r="D15" s="47">
        <v>14</v>
      </c>
      <c r="E15" s="48">
        <v>1300</v>
      </c>
      <c r="F15" s="50">
        <f>D15*E15</f>
        <v>18200</v>
      </c>
      <c r="G15" s="50">
        <f>F15*50%</f>
        <v>9100</v>
      </c>
      <c r="H15" s="50">
        <f>F15*25%</f>
        <v>4550</v>
      </c>
      <c r="I15" s="50">
        <f>F15*25%</f>
        <v>4550</v>
      </c>
      <c r="J15" s="50">
        <f>F15*25%</f>
        <v>4550</v>
      </c>
      <c r="K15" s="50">
        <f>F15*2/12</f>
        <v>3033.3333333333335</v>
      </c>
      <c r="L15" s="50">
        <f>SUM(F15:K15)</f>
        <v>43983.333333333336</v>
      </c>
      <c r="M15" s="125"/>
      <c r="N15" s="126"/>
      <c r="O15" s="127"/>
      <c r="P15" s="127"/>
      <c r="Q15" s="127"/>
      <c r="R15" s="126"/>
      <c r="S15" s="126"/>
      <c r="T15" s="126"/>
      <c r="U15" s="126"/>
      <c r="V15" s="126"/>
    </row>
    <row r="16" spans="1:22" s="40" customFormat="1" ht="45" customHeight="1" x14ac:dyDescent="0.3">
      <c r="A16" s="29"/>
      <c r="B16" s="113" t="s">
        <v>48</v>
      </c>
      <c r="C16" s="114"/>
      <c r="D16" s="52">
        <f>SUM(D17:D23)</f>
        <v>103</v>
      </c>
      <c r="E16" s="52"/>
      <c r="F16" s="52">
        <f t="shared" ref="F16:L16" si="3">SUM(F17:F23)</f>
        <v>133900</v>
      </c>
      <c r="G16" s="52">
        <f t="shared" si="3"/>
        <v>66950</v>
      </c>
      <c r="H16" s="52">
        <f t="shared" si="3"/>
        <v>33475</v>
      </c>
      <c r="I16" s="52">
        <f t="shared" si="3"/>
        <v>33475</v>
      </c>
      <c r="J16" s="52">
        <f t="shared" si="3"/>
        <v>33475</v>
      </c>
      <c r="K16" s="52">
        <f t="shared" si="3"/>
        <v>22316.666666666668</v>
      </c>
      <c r="L16" s="53">
        <f t="shared" si="3"/>
        <v>323591.66666666669</v>
      </c>
      <c r="M16" s="45"/>
      <c r="N16" s="95"/>
      <c r="O16" s="95"/>
      <c r="P16" s="95"/>
      <c r="Q16" s="95"/>
      <c r="R16" s="81"/>
      <c r="S16" s="81"/>
      <c r="T16" s="81"/>
      <c r="U16" s="81"/>
      <c r="V16" s="80"/>
    </row>
    <row r="17" spans="1:22" s="40" customFormat="1" ht="33.75" customHeight="1" x14ac:dyDescent="0.3">
      <c r="A17" s="29">
        <v>7</v>
      </c>
      <c r="B17" s="33"/>
      <c r="C17" s="55" t="s">
        <v>43</v>
      </c>
      <c r="D17" s="56">
        <v>18</v>
      </c>
      <c r="E17" s="57">
        <v>1300</v>
      </c>
      <c r="F17" s="58">
        <f t="shared" ref="F17:F23" si="4">D17*E17</f>
        <v>23400</v>
      </c>
      <c r="G17" s="58">
        <f t="shared" ref="G17:G23" si="5">F17*50%</f>
        <v>11700</v>
      </c>
      <c r="H17" s="58">
        <f t="shared" ref="H17:H23" si="6">F17*25%</f>
        <v>5850</v>
      </c>
      <c r="I17" s="58">
        <f t="shared" ref="I17:I23" si="7">F17*25%</f>
        <v>5850</v>
      </c>
      <c r="J17" s="58">
        <f t="shared" ref="J17:J23" si="8">F17*25%</f>
        <v>5850</v>
      </c>
      <c r="K17" s="58">
        <f t="shared" ref="K17:K23" si="9">F17*2/12</f>
        <v>3900</v>
      </c>
      <c r="L17" s="58">
        <f t="shared" ref="L17:L23" si="10">SUM(F17:K17)</f>
        <v>56550</v>
      </c>
      <c r="M17" s="45"/>
      <c r="N17" s="81"/>
      <c r="O17" s="80"/>
      <c r="P17" s="80"/>
      <c r="Q17" s="80"/>
      <c r="R17" s="81"/>
      <c r="S17" s="81"/>
      <c r="T17" s="81"/>
      <c r="U17" s="81"/>
      <c r="V17" s="81"/>
    </row>
    <row r="18" spans="1:22" s="40" customFormat="1" ht="19.5" customHeight="1" x14ac:dyDescent="0.3">
      <c r="A18" s="31">
        <v>8</v>
      </c>
      <c r="B18" s="34"/>
      <c r="C18" s="59" t="s">
        <v>3</v>
      </c>
      <c r="D18" s="60">
        <v>16</v>
      </c>
      <c r="E18" s="50">
        <v>1300</v>
      </c>
      <c r="F18" s="50">
        <f>D18*E18</f>
        <v>20800</v>
      </c>
      <c r="G18" s="50">
        <f>F18*50%</f>
        <v>10400</v>
      </c>
      <c r="H18" s="50">
        <f>F18*25%</f>
        <v>5200</v>
      </c>
      <c r="I18" s="50">
        <f>F18*25%</f>
        <v>5200</v>
      </c>
      <c r="J18" s="50">
        <f>F18*25%</f>
        <v>5200</v>
      </c>
      <c r="K18" s="50">
        <f>F18*2/12</f>
        <v>3466.6666666666665</v>
      </c>
      <c r="L18" s="50">
        <f>SUM(F18:K18)</f>
        <v>50266.666666666664</v>
      </c>
      <c r="M18" s="45"/>
      <c r="N18" s="81"/>
      <c r="O18" s="80"/>
      <c r="P18" s="80"/>
      <c r="Q18" s="80"/>
      <c r="R18" s="81"/>
      <c r="S18" s="81"/>
      <c r="T18" s="81"/>
      <c r="U18" s="81"/>
      <c r="V18" s="81"/>
    </row>
    <row r="19" spans="1:22" s="40" customFormat="1" ht="19.5" customHeight="1" x14ac:dyDescent="0.3">
      <c r="A19" s="31">
        <v>9</v>
      </c>
      <c r="B19" s="32"/>
      <c r="C19" s="54" t="s">
        <v>42</v>
      </c>
      <c r="D19" s="47">
        <v>14</v>
      </c>
      <c r="E19" s="48">
        <v>1300</v>
      </c>
      <c r="F19" s="50">
        <f>D19*E19</f>
        <v>18200</v>
      </c>
      <c r="G19" s="50">
        <f>F19*50%</f>
        <v>9100</v>
      </c>
      <c r="H19" s="50">
        <f>F19*25%</f>
        <v>4550</v>
      </c>
      <c r="I19" s="50">
        <f>F19*25%</f>
        <v>4550</v>
      </c>
      <c r="J19" s="50">
        <f>F19*25%</f>
        <v>4550</v>
      </c>
      <c r="K19" s="50">
        <f>F19*2/12</f>
        <v>3033.3333333333335</v>
      </c>
      <c r="L19" s="50">
        <f>SUM(F19:K19)</f>
        <v>43983.333333333336</v>
      </c>
      <c r="M19" s="45"/>
      <c r="N19" s="81"/>
      <c r="O19" s="80"/>
      <c r="P19" s="80"/>
      <c r="Q19" s="80"/>
      <c r="R19" s="81"/>
      <c r="S19" s="81"/>
      <c r="T19" s="81"/>
      <c r="U19" s="81"/>
      <c r="V19" s="81"/>
    </row>
    <row r="20" spans="1:22" s="40" customFormat="1" x14ac:dyDescent="0.3">
      <c r="A20" s="31">
        <v>10</v>
      </c>
      <c r="B20" s="34"/>
      <c r="C20" s="59" t="s">
        <v>42</v>
      </c>
      <c r="D20" s="60">
        <v>14</v>
      </c>
      <c r="E20" s="50">
        <v>1300</v>
      </c>
      <c r="F20" s="50">
        <f t="shared" si="4"/>
        <v>18200</v>
      </c>
      <c r="G20" s="50">
        <f t="shared" si="5"/>
        <v>9100</v>
      </c>
      <c r="H20" s="50">
        <f t="shared" si="6"/>
        <v>4550</v>
      </c>
      <c r="I20" s="50">
        <f t="shared" si="7"/>
        <v>4550</v>
      </c>
      <c r="J20" s="50">
        <f t="shared" si="8"/>
        <v>4550</v>
      </c>
      <c r="K20" s="50">
        <f t="shared" si="9"/>
        <v>3033.3333333333335</v>
      </c>
      <c r="L20" s="50">
        <f t="shared" si="10"/>
        <v>43983.333333333336</v>
      </c>
      <c r="M20" s="45"/>
      <c r="N20" s="81"/>
      <c r="O20" s="80"/>
      <c r="P20" s="80"/>
      <c r="Q20" s="80"/>
      <c r="R20" s="81"/>
      <c r="S20" s="81"/>
      <c r="T20" s="81"/>
      <c r="U20" s="81"/>
      <c r="V20" s="81"/>
    </row>
    <row r="21" spans="1:22" s="40" customFormat="1" x14ac:dyDescent="0.3">
      <c r="A21" s="31">
        <v>11</v>
      </c>
      <c r="B21" s="34"/>
      <c r="C21" s="59" t="s">
        <v>42</v>
      </c>
      <c r="D21" s="60">
        <v>14</v>
      </c>
      <c r="E21" s="50">
        <v>1300</v>
      </c>
      <c r="F21" s="50">
        <f t="shared" si="4"/>
        <v>18200</v>
      </c>
      <c r="G21" s="50">
        <f t="shared" si="5"/>
        <v>9100</v>
      </c>
      <c r="H21" s="50">
        <f t="shared" si="6"/>
        <v>4550</v>
      </c>
      <c r="I21" s="50">
        <f t="shared" si="7"/>
        <v>4550</v>
      </c>
      <c r="J21" s="50">
        <f t="shared" si="8"/>
        <v>4550</v>
      </c>
      <c r="K21" s="50">
        <f t="shared" si="9"/>
        <v>3033.3333333333335</v>
      </c>
      <c r="L21" s="50">
        <f t="shared" si="10"/>
        <v>43983.333333333336</v>
      </c>
      <c r="M21" s="45"/>
      <c r="N21" s="81"/>
      <c r="O21" s="80"/>
      <c r="P21" s="80"/>
      <c r="Q21" s="80"/>
      <c r="R21" s="81"/>
      <c r="S21" s="81"/>
      <c r="T21" s="81"/>
      <c r="U21" s="81"/>
      <c r="V21" s="81"/>
    </row>
    <row r="22" spans="1:22" s="23" customFormat="1" x14ac:dyDescent="0.3">
      <c r="A22" s="31">
        <v>12</v>
      </c>
      <c r="B22" s="34"/>
      <c r="C22" s="59" t="s">
        <v>42</v>
      </c>
      <c r="D22" s="60">
        <v>14</v>
      </c>
      <c r="E22" s="50">
        <v>1300</v>
      </c>
      <c r="F22" s="50">
        <f t="shared" si="4"/>
        <v>18200</v>
      </c>
      <c r="G22" s="50">
        <f t="shared" si="5"/>
        <v>9100</v>
      </c>
      <c r="H22" s="50">
        <f t="shared" si="6"/>
        <v>4550</v>
      </c>
      <c r="I22" s="50">
        <f t="shared" si="7"/>
        <v>4550</v>
      </c>
      <c r="J22" s="50">
        <f t="shared" si="8"/>
        <v>4550</v>
      </c>
      <c r="K22" s="50">
        <f t="shared" si="9"/>
        <v>3033.3333333333335</v>
      </c>
      <c r="L22" s="50">
        <f t="shared" si="10"/>
        <v>43983.333333333336</v>
      </c>
      <c r="M22" s="125"/>
      <c r="N22" s="126"/>
      <c r="O22" s="127"/>
      <c r="P22" s="127"/>
      <c r="Q22" s="127"/>
      <c r="R22" s="126"/>
      <c r="S22" s="126"/>
      <c r="T22" s="126"/>
      <c r="U22" s="126"/>
      <c r="V22" s="126"/>
    </row>
    <row r="23" spans="1:22" s="23" customFormat="1" x14ac:dyDescent="0.3">
      <c r="A23" s="31">
        <v>13</v>
      </c>
      <c r="B23" s="128"/>
      <c r="C23" s="54" t="s">
        <v>4</v>
      </c>
      <c r="D23" s="47">
        <v>13</v>
      </c>
      <c r="E23" s="48">
        <v>1300</v>
      </c>
      <c r="F23" s="50">
        <f t="shared" si="4"/>
        <v>16900</v>
      </c>
      <c r="G23" s="50">
        <f t="shared" si="5"/>
        <v>8450</v>
      </c>
      <c r="H23" s="50">
        <f t="shared" si="6"/>
        <v>4225</v>
      </c>
      <c r="I23" s="50">
        <f t="shared" si="7"/>
        <v>4225</v>
      </c>
      <c r="J23" s="50">
        <f t="shared" si="8"/>
        <v>4225</v>
      </c>
      <c r="K23" s="50">
        <f t="shared" si="9"/>
        <v>2816.6666666666665</v>
      </c>
      <c r="L23" s="50">
        <f t="shared" si="10"/>
        <v>40841.666666666664</v>
      </c>
      <c r="M23" s="125"/>
      <c r="N23" s="126"/>
      <c r="O23" s="127"/>
      <c r="P23" s="127"/>
      <c r="Q23" s="127"/>
      <c r="R23" s="126"/>
      <c r="S23" s="126"/>
      <c r="T23" s="126"/>
      <c r="U23" s="126"/>
      <c r="V23" s="126"/>
    </row>
    <row r="24" spans="1:22" s="40" customFormat="1" ht="38.25" customHeight="1" x14ac:dyDescent="0.3">
      <c r="A24" s="61"/>
      <c r="B24" s="116" t="s">
        <v>44</v>
      </c>
      <c r="C24" s="117"/>
      <c r="D24" s="51">
        <f>SUM(D25:D29)</f>
        <v>75</v>
      </c>
      <c r="E24" s="51"/>
      <c r="F24" s="52">
        <f t="shared" ref="F24:L24" si="11">SUM(F25:F29)</f>
        <v>97500</v>
      </c>
      <c r="G24" s="52">
        <f t="shared" si="11"/>
        <v>48750</v>
      </c>
      <c r="H24" s="52">
        <f t="shared" si="11"/>
        <v>24375</v>
      </c>
      <c r="I24" s="52">
        <f t="shared" si="11"/>
        <v>24375</v>
      </c>
      <c r="J24" s="52">
        <f t="shared" si="11"/>
        <v>24375</v>
      </c>
      <c r="K24" s="52">
        <f t="shared" si="11"/>
        <v>16250</v>
      </c>
      <c r="L24" s="53">
        <f t="shared" si="11"/>
        <v>235625</v>
      </c>
      <c r="M24" s="45"/>
      <c r="N24" s="95"/>
      <c r="O24" s="95"/>
      <c r="P24" s="95"/>
      <c r="Q24" s="95"/>
      <c r="R24" s="81"/>
      <c r="S24" s="81"/>
      <c r="T24" s="81"/>
      <c r="U24" s="81"/>
      <c r="V24" s="80"/>
    </row>
    <row r="25" spans="1:22" s="40" customFormat="1" ht="45" customHeight="1" x14ac:dyDescent="0.3">
      <c r="A25" s="29">
        <v>15</v>
      </c>
      <c r="B25" s="62"/>
      <c r="C25" s="63" t="s">
        <v>43</v>
      </c>
      <c r="D25" s="56">
        <v>18</v>
      </c>
      <c r="E25" s="58">
        <v>1300</v>
      </c>
      <c r="F25" s="58">
        <f>D25*E25</f>
        <v>23400</v>
      </c>
      <c r="G25" s="58">
        <f t="shared" ref="G25:G34" si="12">F25*50%</f>
        <v>11700</v>
      </c>
      <c r="H25" s="58">
        <f t="shared" ref="H25:H34" si="13">F25*25%</f>
        <v>5850</v>
      </c>
      <c r="I25" s="58">
        <f>F25*25%</f>
        <v>5850</v>
      </c>
      <c r="J25" s="58">
        <f t="shared" ref="J25:J34" si="14">F25*25%</f>
        <v>5850</v>
      </c>
      <c r="K25" s="58">
        <f t="shared" ref="K25:K34" si="15">F25*2/12</f>
        <v>3900</v>
      </c>
      <c r="L25" s="58">
        <f t="shared" ref="L25:L34" si="16">SUM(F25:K25)</f>
        <v>56550</v>
      </c>
      <c r="M25" s="45"/>
      <c r="N25" s="81"/>
      <c r="O25" s="80"/>
      <c r="P25" s="80"/>
      <c r="Q25" s="80"/>
      <c r="R25" s="81"/>
      <c r="S25" s="81"/>
      <c r="T25" s="81"/>
      <c r="U25" s="81"/>
      <c r="V25" s="81"/>
    </row>
    <row r="26" spans="1:22" s="40" customFormat="1" ht="23.25" customHeight="1" x14ac:dyDescent="0.3">
      <c r="A26" s="29">
        <v>16</v>
      </c>
      <c r="B26" s="62"/>
      <c r="C26" s="63" t="s">
        <v>31</v>
      </c>
      <c r="D26" s="60">
        <v>16</v>
      </c>
      <c r="E26" s="50">
        <v>1300</v>
      </c>
      <c r="F26" s="50">
        <f>D26*E26</f>
        <v>20800</v>
      </c>
      <c r="G26" s="50">
        <f t="shared" si="12"/>
        <v>10400</v>
      </c>
      <c r="H26" s="50">
        <f t="shared" si="13"/>
        <v>5200</v>
      </c>
      <c r="I26" s="50">
        <f>F26*25%</f>
        <v>5200</v>
      </c>
      <c r="J26" s="50">
        <f t="shared" si="14"/>
        <v>5200</v>
      </c>
      <c r="K26" s="50">
        <f t="shared" si="15"/>
        <v>3466.6666666666665</v>
      </c>
      <c r="L26" s="50">
        <f t="shared" si="16"/>
        <v>50266.666666666664</v>
      </c>
      <c r="M26" s="45"/>
      <c r="N26" s="81"/>
      <c r="O26" s="80"/>
      <c r="P26" s="80"/>
      <c r="Q26" s="80"/>
      <c r="R26" s="81"/>
      <c r="S26" s="81"/>
      <c r="T26" s="81"/>
      <c r="U26" s="81"/>
      <c r="V26" s="81"/>
    </row>
    <row r="27" spans="1:22" s="40" customFormat="1" ht="20.25" customHeight="1" x14ac:dyDescent="0.3">
      <c r="A27" s="29">
        <v>18</v>
      </c>
      <c r="B27" s="31"/>
      <c r="C27" s="54" t="s">
        <v>42</v>
      </c>
      <c r="D27" s="47">
        <v>14</v>
      </c>
      <c r="E27" s="50">
        <v>1300</v>
      </c>
      <c r="F27" s="50">
        <f>D27*E27</f>
        <v>18200</v>
      </c>
      <c r="G27" s="50">
        <f t="shared" si="12"/>
        <v>9100</v>
      </c>
      <c r="H27" s="50">
        <f t="shared" si="13"/>
        <v>4550</v>
      </c>
      <c r="I27" s="50">
        <f>F27*25%</f>
        <v>4550</v>
      </c>
      <c r="J27" s="50">
        <f t="shared" si="14"/>
        <v>4550</v>
      </c>
      <c r="K27" s="50">
        <f t="shared" si="15"/>
        <v>3033.3333333333335</v>
      </c>
      <c r="L27" s="50">
        <f t="shared" si="16"/>
        <v>43983.333333333336</v>
      </c>
      <c r="M27" s="45"/>
      <c r="N27" s="81"/>
      <c r="O27" s="80"/>
      <c r="P27" s="80"/>
      <c r="Q27" s="80"/>
      <c r="R27" s="81"/>
      <c r="S27" s="81"/>
      <c r="T27" s="81"/>
      <c r="U27" s="81"/>
      <c r="V27" s="81"/>
    </row>
    <row r="28" spans="1:22" s="40" customFormat="1" ht="20.25" customHeight="1" x14ac:dyDescent="0.3">
      <c r="A28" s="31">
        <v>19</v>
      </c>
      <c r="B28" s="74"/>
      <c r="C28" s="54" t="s">
        <v>42</v>
      </c>
      <c r="D28" s="60">
        <v>14</v>
      </c>
      <c r="E28" s="50">
        <v>1300</v>
      </c>
      <c r="F28" s="50">
        <f>D28*E28</f>
        <v>18200</v>
      </c>
      <c r="G28" s="50">
        <f t="shared" si="12"/>
        <v>9100</v>
      </c>
      <c r="H28" s="50">
        <f t="shared" si="13"/>
        <v>4550</v>
      </c>
      <c r="I28" s="50">
        <f t="shared" ref="I28" si="17">F28*25%</f>
        <v>4550</v>
      </c>
      <c r="J28" s="50">
        <f t="shared" si="14"/>
        <v>4550</v>
      </c>
      <c r="K28" s="50">
        <f t="shared" si="15"/>
        <v>3033.3333333333335</v>
      </c>
      <c r="L28" s="50">
        <f t="shared" si="16"/>
        <v>43983.333333333336</v>
      </c>
      <c r="M28" s="45"/>
      <c r="N28" s="81"/>
      <c r="O28" s="80"/>
      <c r="P28" s="80"/>
      <c r="Q28" s="80"/>
      <c r="R28" s="81"/>
      <c r="S28" s="81"/>
      <c r="T28" s="81"/>
      <c r="U28" s="81"/>
      <c r="V28" s="81"/>
    </row>
    <row r="29" spans="1:22" s="40" customFormat="1" ht="18" customHeight="1" x14ac:dyDescent="0.3">
      <c r="A29" s="31">
        <v>20</v>
      </c>
      <c r="B29" s="31"/>
      <c r="C29" s="54" t="s">
        <v>4</v>
      </c>
      <c r="D29" s="47">
        <v>13</v>
      </c>
      <c r="E29" s="50">
        <v>1300</v>
      </c>
      <c r="F29" s="50">
        <f>D29*E29</f>
        <v>16900</v>
      </c>
      <c r="G29" s="50">
        <f t="shared" si="12"/>
        <v>8450</v>
      </c>
      <c r="H29" s="50">
        <f t="shared" si="13"/>
        <v>4225</v>
      </c>
      <c r="I29" s="50">
        <f>F29*25%</f>
        <v>4225</v>
      </c>
      <c r="J29" s="50">
        <f t="shared" si="14"/>
        <v>4225</v>
      </c>
      <c r="K29" s="50">
        <f t="shared" si="15"/>
        <v>2816.6666666666665</v>
      </c>
      <c r="L29" s="50">
        <f t="shared" si="16"/>
        <v>40841.666666666664</v>
      </c>
      <c r="M29" s="45"/>
      <c r="N29" s="81"/>
      <c r="O29" s="80"/>
      <c r="P29" s="80"/>
      <c r="Q29" s="80"/>
      <c r="R29" s="81"/>
      <c r="S29" s="81"/>
      <c r="T29" s="81"/>
      <c r="U29" s="81"/>
      <c r="V29" s="81"/>
    </row>
    <row r="30" spans="1:22" s="40" customFormat="1" ht="36.75" customHeight="1" x14ac:dyDescent="0.3">
      <c r="A30" s="31"/>
      <c r="B30" s="116" t="s">
        <v>49</v>
      </c>
      <c r="C30" s="117"/>
      <c r="D30" s="64">
        <v>109</v>
      </c>
      <c r="E30" s="64"/>
      <c r="F30" s="64">
        <f t="shared" ref="F30:K30" si="18">F31+F32+F33+F34+F35+F36+F37+F38+F39+F40</f>
        <v>149507</v>
      </c>
      <c r="G30" s="64">
        <f t="shared" si="18"/>
        <v>110507</v>
      </c>
      <c r="H30" s="64">
        <f t="shared" si="18"/>
        <v>37376.75</v>
      </c>
      <c r="I30" s="64">
        <f t="shared" si="18"/>
        <v>35100</v>
      </c>
      <c r="J30" s="64">
        <f t="shared" si="18"/>
        <v>19500</v>
      </c>
      <c r="K30" s="64">
        <f t="shared" si="18"/>
        <v>13000</v>
      </c>
      <c r="L30" s="44">
        <f t="shared" si="16"/>
        <v>364990.75</v>
      </c>
      <c r="M30" s="45"/>
      <c r="N30" s="93"/>
      <c r="O30" s="93"/>
      <c r="P30" s="93"/>
      <c r="Q30" s="93"/>
      <c r="R30" s="81"/>
      <c r="S30" s="81"/>
      <c r="T30" s="81"/>
      <c r="U30" s="81"/>
      <c r="V30" s="80"/>
    </row>
    <row r="31" spans="1:22" s="23" customFormat="1" ht="36.75" customHeight="1" x14ac:dyDescent="0.3">
      <c r="A31" s="31">
        <v>21</v>
      </c>
      <c r="B31" s="34"/>
      <c r="C31" s="124" t="s">
        <v>43</v>
      </c>
      <c r="D31" s="52">
        <v>18</v>
      </c>
      <c r="E31" s="48">
        <v>1300</v>
      </c>
      <c r="F31" s="50">
        <f>D31*E31</f>
        <v>23400</v>
      </c>
      <c r="G31" s="50">
        <f t="shared" si="12"/>
        <v>11700</v>
      </c>
      <c r="H31" s="50">
        <f t="shared" si="13"/>
        <v>5850</v>
      </c>
      <c r="I31" s="50">
        <f t="shared" ref="I31:I39" si="19">F31*25%</f>
        <v>5850</v>
      </c>
      <c r="J31" s="50">
        <f t="shared" si="14"/>
        <v>5850</v>
      </c>
      <c r="K31" s="50">
        <f t="shared" si="15"/>
        <v>3900</v>
      </c>
      <c r="L31" s="50">
        <f t="shared" si="16"/>
        <v>56550</v>
      </c>
      <c r="M31" s="125"/>
      <c r="N31" s="126"/>
      <c r="O31" s="127"/>
      <c r="P31" s="127"/>
      <c r="Q31" s="127"/>
      <c r="R31" s="126"/>
      <c r="S31" s="126"/>
      <c r="T31" s="126"/>
      <c r="U31" s="126"/>
      <c r="V31" s="126"/>
    </row>
    <row r="32" spans="1:22" s="40" customFormat="1" ht="18" customHeight="1" x14ac:dyDescent="0.3">
      <c r="A32" s="31">
        <v>22</v>
      </c>
      <c r="B32" s="74"/>
      <c r="C32" s="54" t="s">
        <v>42</v>
      </c>
      <c r="D32" s="60">
        <v>14</v>
      </c>
      <c r="E32" s="50">
        <v>1300</v>
      </c>
      <c r="F32" s="50">
        <f>D32*E32</f>
        <v>18200</v>
      </c>
      <c r="G32" s="50">
        <f t="shared" si="12"/>
        <v>9100</v>
      </c>
      <c r="H32" s="50">
        <f t="shared" si="13"/>
        <v>4550</v>
      </c>
      <c r="I32" s="50">
        <f t="shared" si="19"/>
        <v>4550</v>
      </c>
      <c r="J32" s="50">
        <f t="shared" si="14"/>
        <v>4550</v>
      </c>
      <c r="K32" s="50">
        <f t="shared" si="15"/>
        <v>3033.3333333333335</v>
      </c>
      <c r="L32" s="50">
        <f t="shared" si="16"/>
        <v>43983.333333333336</v>
      </c>
      <c r="M32" s="45"/>
      <c r="N32" s="81"/>
      <c r="O32" s="80"/>
      <c r="P32" s="80"/>
      <c r="Q32" s="80"/>
      <c r="R32" s="81"/>
      <c r="S32" s="81"/>
      <c r="T32" s="81"/>
      <c r="U32" s="81"/>
      <c r="V32" s="81"/>
    </row>
    <row r="33" spans="1:22" s="40" customFormat="1" ht="18" customHeight="1" x14ac:dyDescent="0.3">
      <c r="A33" s="31">
        <v>23</v>
      </c>
      <c r="B33" s="74"/>
      <c r="C33" s="54" t="s">
        <v>42</v>
      </c>
      <c r="D33" s="47">
        <v>15</v>
      </c>
      <c r="E33" s="50">
        <v>1300</v>
      </c>
      <c r="F33" s="50">
        <f>D33*E33</f>
        <v>19500</v>
      </c>
      <c r="G33" s="50">
        <f t="shared" si="12"/>
        <v>9750</v>
      </c>
      <c r="H33" s="50">
        <f t="shared" si="13"/>
        <v>4875</v>
      </c>
      <c r="I33" s="50">
        <f t="shared" si="19"/>
        <v>4875</v>
      </c>
      <c r="J33" s="50">
        <f t="shared" si="14"/>
        <v>4875</v>
      </c>
      <c r="K33" s="50">
        <f t="shared" si="15"/>
        <v>3250</v>
      </c>
      <c r="L33" s="50">
        <f t="shared" si="16"/>
        <v>47125</v>
      </c>
      <c r="M33" s="45"/>
      <c r="N33" s="81"/>
      <c r="O33" s="80"/>
      <c r="P33" s="80"/>
      <c r="Q33" s="80"/>
      <c r="R33" s="81"/>
      <c r="S33" s="81"/>
      <c r="T33" s="81"/>
      <c r="U33" s="81"/>
      <c r="V33" s="81"/>
    </row>
    <row r="34" spans="1:22" s="40" customFormat="1" ht="18" customHeight="1" x14ac:dyDescent="0.3">
      <c r="A34" s="31">
        <v>24</v>
      </c>
      <c r="B34" s="74"/>
      <c r="C34" s="54" t="s">
        <v>4</v>
      </c>
      <c r="D34" s="47">
        <v>13</v>
      </c>
      <c r="E34" s="50">
        <v>1300</v>
      </c>
      <c r="F34" s="50">
        <f>D34*E34</f>
        <v>16900</v>
      </c>
      <c r="G34" s="50">
        <f t="shared" si="12"/>
        <v>8450</v>
      </c>
      <c r="H34" s="50">
        <f t="shared" si="13"/>
        <v>4225</v>
      </c>
      <c r="I34" s="50">
        <f t="shared" si="19"/>
        <v>4225</v>
      </c>
      <c r="J34" s="50">
        <f t="shared" si="14"/>
        <v>4225</v>
      </c>
      <c r="K34" s="50">
        <f t="shared" si="15"/>
        <v>2816.6666666666665</v>
      </c>
      <c r="L34" s="50">
        <f t="shared" si="16"/>
        <v>40841.666666666664</v>
      </c>
      <c r="M34" s="45"/>
      <c r="N34" s="81"/>
      <c r="O34" s="80"/>
      <c r="P34" s="80"/>
      <c r="Q34" s="80"/>
      <c r="R34" s="81"/>
      <c r="S34" s="81"/>
      <c r="T34" s="81"/>
      <c r="U34" s="81"/>
      <c r="V34" s="81"/>
    </row>
    <row r="35" spans="1:22" s="40" customFormat="1" ht="18" customHeight="1" x14ac:dyDescent="0.3">
      <c r="A35" s="31">
        <v>25</v>
      </c>
      <c r="B35" s="74"/>
      <c r="C35" s="54" t="s">
        <v>37</v>
      </c>
      <c r="D35" s="66">
        <v>10</v>
      </c>
      <c r="E35" s="50">
        <v>1300</v>
      </c>
      <c r="F35" s="67">
        <f t="shared" ref="F35" si="20">D35*E35</f>
        <v>13000</v>
      </c>
      <c r="G35" s="50">
        <f t="shared" ref="G35" si="21">F35*100%</f>
        <v>13000</v>
      </c>
      <c r="H35" s="67">
        <f t="shared" ref="H35" si="22">F35*25%</f>
        <v>3250</v>
      </c>
      <c r="I35" s="67">
        <f t="shared" ref="I35" si="23">F35*25%</f>
        <v>3250</v>
      </c>
      <c r="J35" s="67"/>
      <c r="K35" s="67"/>
      <c r="L35" s="67">
        <f t="shared" ref="L35" si="24">SUM(F35:K35)</f>
        <v>32500</v>
      </c>
      <c r="M35" s="45"/>
      <c r="N35" s="81"/>
      <c r="O35" s="80"/>
      <c r="P35" s="80"/>
      <c r="Q35" s="80"/>
      <c r="R35" s="81"/>
      <c r="S35" s="81"/>
      <c r="T35" s="81"/>
      <c r="U35" s="81"/>
      <c r="V35" s="81"/>
    </row>
    <row r="36" spans="1:22" s="40" customFormat="1" ht="30.75" customHeight="1" x14ac:dyDescent="0.3">
      <c r="A36" s="61">
        <v>26</v>
      </c>
      <c r="B36" s="61"/>
      <c r="C36" s="65" t="s">
        <v>38</v>
      </c>
      <c r="D36" s="66">
        <v>10</v>
      </c>
      <c r="E36" s="50">
        <v>1300</v>
      </c>
      <c r="F36" s="67">
        <f t="shared" ref="F36:F40" si="25">D36*E36</f>
        <v>13000</v>
      </c>
      <c r="G36" s="50">
        <f t="shared" ref="G36:G40" si="26">F36*100%</f>
        <v>13000</v>
      </c>
      <c r="H36" s="67">
        <f t="shared" ref="H36:H40" si="27">F36*25%</f>
        <v>3250</v>
      </c>
      <c r="I36" s="67">
        <f t="shared" si="19"/>
        <v>3250</v>
      </c>
      <c r="J36" s="67"/>
      <c r="K36" s="67"/>
      <c r="L36" s="67">
        <f t="shared" ref="L36:L40" si="28">SUM(F36:K36)</f>
        <v>32500</v>
      </c>
      <c r="M36" s="45"/>
      <c r="N36" s="81"/>
      <c r="O36" s="80"/>
      <c r="P36" s="80"/>
      <c r="Q36" s="80"/>
      <c r="R36" s="81"/>
      <c r="S36" s="81"/>
      <c r="T36" s="81"/>
      <c r="U36" s="81"/>
      <c r="V36" s="81"/>
    </row>
    <row r="37" spans="1:22" s="40" customFormat="1" x14ac:dyDescent="0.3">
      <c r="A37" s="61">
        <v>27</v>
      </c>
      <c r="B37" s="61"/>
      <c r="C37" s="65" t="s">
        <v>39</v>
      </c>
      <c r="D37" s="66">
        <v>9</v>
      </c>
      <c r="E37" s="50">
        <v>1300</v>
      </c>
      <c r="F37" s="67">
        <f t="shared" si="25"/>
        <v>11700</v>
      </c>
      <c r="G37" s="50">
        <f t="shared" si="26"/>
        <v>11700</v>
      </c>
      <c r="H37" s="67">
        <f t="shared" si="27"/>
        <v>2925</v>
      </c>
      <c r="I37" s="67">
        <f t="shared" si="19"/>
        <v>2925</v>
      </c>
      <c r="J37" s="67"/>
      <c r="K37" s="67"/>
      <c r="L37" s="67">
        <f t="shared" si="28"/>
        <v>29250</v>
      </c>
      <c r="M37" s="45"/>
      <c r="N37" s="80"/>
      <c r="O37" s="80"/>
      <c r="P37" s="80"/>
      <c r="Q37" s="80"/>
      <c r="R37" s="81"/>
      <c r="S37" s="81"/>
      <c r="T37" s="81"/>
      <c r="U37" s="81"/>
      <c r="V37" s="81"/>
    </row>
    <row r="38" spans="1:22" s="40" customFormat="1" x14ac:dyDescent="0.3">
      <c r="A38" s="70">
        <v>28</v>
      </c>
      <c r="B38" s="70"/>
      <c r="C38" s="71" t="s">
        <v>40</v>
      </c>
      <c r="D38" s="72">
        <v>9</v>
      </c>
      <c r="E38" s="58">
        <v>1300</v>
      </c>
      <c r="F38" s="73">
        <f t="shared" si="25"/>
        <v>11700</v>
      </c>
      <c r="G38" s="58">
        <f t="shared" si="26"/>
        <v>11700</v>
      </c>
      <c r="H38" s="73">
        <f t="shared" si="27"/>
        <v>2925</v>
      </c>
      <c r="I38" s="73">
        <f t="shared" si="19"/>
        <v>2925</v>
      </c>
      <c r="J38" s="73"/>
      <c r="K38" s="73"/>
      <c r="L38" s="73">
        <f t="shared" si="28"/>
        <v>29250</v>
      </c>
      <c r="M38" s="45"/>
      <c r="N38" s="80"/>
      <c r="O38" s="80"/>
      <c r="P38" s="80"/>
      <c r="Q38" s="80"/>
      <c r="R38" s="81"/>
      <c r="S38" s="81"/>
      <c r="T38" s="81"/>
      <c r="U38" s="81"/>
      <c r="V38" s="81"/>
    </row>
    <row r="39" spans="1:22" s="40" customFormat="1" x14ac:dyDescent="0.3">
      <c r="A39" s="61">
        <v>29</v>
      </c>
      <c r="B39" s="68"/>
      <c r="C39" s="65" t="s">
        <v>40</v>
      </c>
      <c r="D39" s="66">
        <v>10</v>
      </c>
      <c r="E39" s="67">
        <v>1300</v>
      </c>
      <c r="F39" s="67">
        <f t="shared" si="25"/>
        <v>13000</v>
      </c>
      <c r="G39" s="67">
        <f t="shared" si="26"/>
        <v>13000</v>
      </c>
      <c r="H39" s="67">
        <f t="shared" si="27"/>
        <v>3250</v>
      </c>
      <c r="I39" s="67">
        <f t="shared" si="19"/>
        <v>3250</v>
      </c>
      <c r="J39" s="67"/>
      <c r="K39" s="50"/>
      <c r="L39" s="67">
        <f t="shared" si="28"/>
        <v>32500</v>
      </c>
      <c r="M39" s="45"/>
      <c r="N39" s="80"/>
      <c r="O39" s="80"/>
      <c r="P39" s="80"/>
      <c r="Q39" s="80"/>
      <c r="R39" s="81"/>
      <c r="S39" s="81"/>
      <c r="T39" s="81"/>
      <c r="U39" s="81"/>
      <c r="V39" s="81"/>
    </row>
    <row r="40" spans="1:22" s="40" customFormat="1" ht="18.75" customHeight="1" x14ac:dyDescent="0.3">
      <c r="A40" s="61">
        <v>30</v>
      </c>
      <c r="B40" s="68"/>
      <c r="C40" s="66" t="s">
        <v>27</v>
      </c>
      <c r="D40" s="69">
        <v>1</v>
      </c>
      <c r="E40" s="67">
        <v>9107</v>
      </c>
      <c r="F40" s="67">
        <f t="shared" si="25"/>
        <v>9107</v>
      </c>
      <c r="G40" s="67">
        <f t="shared" si="26"/>
        <v>9107</v>
      </c>
      <c r="H40" s="67">
        <f t="shared" si="27"/>
        <v>2276.75</v>
      </c>
      <c r="I40" s="67"/>
      <c r="J40" s="67"/>
      <c r="K40" s="50"/>
      <c r="L40" s="67">
        <f t="shared" si="28"/>
        <v>20490.75</v>
      </c>
      <c r="M40" s="45"/>
      <c r="N40" s="80"/>
      <c r="O40" s="80"/>
      <c r="P40" s="80"/>
      <c r="Q40" s="80"/>
      <c r="R40" s="81"/>
      <c r="S40" s="91"/>
      <c r="T40" s="81"/>
      <c r="U40" s="81"/>
      <c r="V40" s="81"/>
    </row>
    <row r="41" spans="1:22" s="40" customFormat="1" ht="51" customHeight="1" x14ac:dyDescent="0.3">
      <c r="A41" s="75"/>
      <c r="B41" s="108" t="s">
        <v>41</v>
      </c>
      <c r="C41" s="109"/>
      <c r="D41" s="76">
        <f>SUM(D42:D43)</f>
        <v>29</v>
      </c>
      <c r="E41" s="77"/>
      <c r="F41" s="78">
        <f t="shared" ref="F41:K41" si="29">SUM(F42:F43)</f>
        <v>37700</v>
      </c>
      <c r="G41" s="78">
        <f t="shared" si="29"/>
        <v>18850</v>
      </c>
      <c r="H41" s="78">
        <f t="shared" si="29"/>
        <v>9425</v>
      </c>
      <c r="I41" s="78">
        <f t="shared" si="29"/>
        <v>9425</v>
      </c>
      <c r="J41" s="78">
        <f t="shared" si="29"/>
        <v>9425</v>
      </c>
      <c r="K41" s="78">
        <f t="shared" si="29"/>
        <v>6283.333333333333</v>
      </c>
      <c r="L41" s="78">
        <f>SUM(L42:L43)</f>
        <v>91108.333333333328</v>
      </c>
      <c r="M41" s="45"/>
      <c r="N41" s="96"/>
      <c r="O41" s="96"/>
      <c r="P41" s="96"/>
      <c r="Q41" s="96"/>
      <c r="R41" s="81"/>
      <c r="S41" s="92"/>
      <c r="T41" s="81"/>
      <c r="U41" s="92"/>
      <c r="V41" s="80"/>
    </row>
    <row r="42" spans="1:22" s="81" customFormat="1" ht="23.25" customHeight="1" x14ac:dyDescent="0.3">
      <c r="A42" s="29">
        <v>31</v>
      </c>
      <c r="B42" s="31"/>
      <c r="C42" s="36" t="s">
        <v>31</v>
      </c>
      <c r="D42" s="48">
        <v>16</v>
      </c>
      <c r="E42" s="50">
        <v>1300</v>
      </c>
      <c r="F42" s="50">
        <f>D42*E42</f>
        <v>20800</v>
      </c>
      <c r="G42" s="50">
        <f>F42*50%</f>
        <v>10400</v>
      </c>
      <c r="H42" s="50">
        <f>F42*25%</f>
        <v>5200</v>
      </c>
      <c r="I42" s="50">
        <f>F42*25%</f>
        <v>5200</v>
      </c>
      <c r="J42" s="50">
        <f>F42*25%</f>
        <v>5200</v>
      </c>
      <c r="K42" s="50">
        <f>F42*2/12</f>
        <v>3466.6666666666665</v>
      </c>
      <c r="L42" s="50">
        <f>SUM(F42:K42)</f>
        <v>50266.666666666664</v>
      </c>
      <c r="M42" s="80"/>
      <c r="O42" s="80"/>
      <c r="P42" s="80"/>
      <c r="Q42" s="80"/>
    </row>
    <row r="43" spans="1:22" s="83" customFormat="1" ht="23.25" customHeight="1" x14ac:dyDescent="0.3">
      <c r="A43" s="84">
        <v>32</v>
      </c>
      <c r="B43" s="79"/>
      <c r="C43" s="37" t="s">
        <v>4</v>
      </c>
      <c r="D43" s="37">
        <v>13</v>
      </c>
      <c r="E43" s="50">
        <v>1300</v>
      </c>
      <c r="F43" s="50">
        <f>D43*E43</f>
        <v>16900</v>
      </c>
      <c r="G43" s="50">
        <f>F43*50%</f>
        <v>8450</v>
      </c>
      <c r="H43" s="50">
        <f>F43*25%</f>
        <v>4225</v>
      </c>
      <c r="I43" s="50">
        <f>F43*25%</f>
        <v>4225</v>
      </c>
      <c r="J43" s="50">
        <f>F43*25%</f>
        <v>4225</v>
      </c>
      <c r="K43" s="50">
        <f>F43*2/12</f>
        <v>2816.6666666666665</v>
      </c>
      <c r="L43" s="50">
        <f>SUM(F43:K43)</f>
        <v>40841.666666666664</v>
      </c>
      <c r="M43" s="82"/>
      <c r="N43" s="81"/>
      <c r="O43" s="80"/>
      <c r="P43" s="80"/>
      <c r="Q43" s="80"/>
    </row>
  </sheetData>
  <mergeCells count="15">
    <mergeCell ref="I1:L1"/>
    <mergeCell ref="C1:G1"/>
    <mergeCell ref="C2:G2"/>
    <mergeCell ref="B3:C3"/>
    <mergeCell ref="D3:E3"/>
    <mergeCell ref="F3:G3"/>
    <mergeCell ref="B41:C41"/>
    <mergeCell ref="I3:J3"/>
    <mergeCell ref="H4:L4"/>
    <mergeCell ref="B12:C12"/>
    <mergeCell ref="B16:C16"/>
    <mergeCell ref="D4:E4"/>
    <mergeCell ref="F4:G4"/>
    <mergeCell ref="B24:C24"/>
    <mergeCell ref="B30:C30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 01012015</vt:lpstr>
      <vt:lpstr>МА без фам</vt:lpstr>
    </vt:vector>
  </TitlesOfParts>
  <Company>255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Katya</cp:lastModifiedBy>
  <cp:lastPrinted>2015-12-23T10:29:59Z</cp:lastPrinted>
  <dcterms:created xsi:type="dcterms:W3CDTF">2002-09-18T10:37:37Z</dcterms:created>
  <dcterms:modified xsi:type="dcterms:W3CDTF">2015-12-27T16:40:10Z</dcterms:modified>
</cp:coreProperties>
</file>